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2\КОРНЕЕВА\ПОСТАНОВЛЕНИЕ+ПРИКАЗ\Постановление 1625\ОЗ 23.03\"/>
    </mc:Choice>
  </mc:AlternateContent>
  <bookViews>
    <workbookView xWindow="0" yWindow="0" windowWidth="28800" windowHeight="11700" tabRatio="836" firstSheet="2" activeTab="2"/>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Y20" i="56"/>
  <c r="AN46" i="56" s="1"/>
  <c r="X136" i="55"/>
  <c r="X135" i="55"/>
  <c r="X134" i="55"/>
  <c r="X133" i="55"/>
  <c r="X132" i="55"/>
  <c r="X137" i="55" s="1"/>
  <c r="X112" i="55"/>
  <c r="X111" i="55"/>
  <c r="X110" i="55"/>
  <c r="X109" i="55"/>
  <c r="X108" i="55"/>
  <c r="X88" i="55"/>
  <c r="X87" i="55"/>
  <c r="X86" i="55"/>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9" i="37" s="1"/>
  <c r="J22" i="37"/>
  <c r="J21" i="37"/>
  <c r="J20" i="37"/>
  <c r="J19" i="37"/>
  <c r="J25" i="37" s="1"/>
  <c r="I23" i="37"/>
  <c r="I22" i="37"/>
  <c r="I21" i="37"/>
  <c r="I20" i="37"/>
  <c r="I19" i="37"/>
  <c r="H23" i="37"/>
  <c r="G23" i="37"/>
  <c r="F23" i="37"/>
  <c r="E23" i="37"/>
  <c r="E29" i="37" s="1"/>
  <c r="D23" i="37"/>
  <c r="H22" i="37"/>
  <c r="G22" i="37"/>
  <c r="F22" i="37"/>
  <c r="E22" i="37"/>
  <c r="E28" i="37" s="1"/>
  <c r="D22" i="37"/>
  <c r="H21" i="37"/>
  <c r="G21" i="37"/>
  <c r="G27" i="37" s="1"/>
  <c r="F21" i="37"/>
  <c r="F27" i="37" s="1"/>
  <c r="E21" i="37"/>
  <c r="E27" i="37" s="1"/>
  <c r="D21" i="37"/>
  <c r="D27" i="37" s="1"/>
  <c r="H20" i="37"/>
  <c r="H26" i="37" s="1"/>
  <c r="G20" i="37"/>
  <c r="G26" i="37" s="1"/>
  <c r="F20" i="37"/>
  <c r="E20" i="37"/>
  <c r="D20" i="37"/>
  <c r="D26" i="37" s="1"/>
  <c r="C23" i="37"/>
  <c r="C22" i="37"/>
  <c r="C21" i="37"/>
  <c r="C20" i="37"/>
  <c r="H19" i="37"/>
  <c r="G19" i="37"/>
  <c r="G25" i="37" s="1"/>
  <c r="F19" i="37"/>
  <c r="E19" i="37"/>
  <c r="D19" i="37"/>
  <c r="C19" i="37"/>
  <c r="I10" i="37"/>
  <c r="H10" i="37"/>
  <c r="G10" i="37"/>
  <c r="F10" i="37"/>
  <c r="E10" i="37"/>
  <c r="D10" i="37"/>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AC78" i="56" s="1"/>
  <c r="X22" i="56"/>
  <c r="AC70" i="56" s="1"/>
  <c r="X21" i="56"/>
  <c r="X20" i="56"/>
  <c r="AC45" i="56" s="1"/>
  <c r="X19" i="56"/>
  <c r="AC33" i="56" s="1"/>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C50" i="54"/>
  <c r="C51"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O26" i="54"/>
  <c r="C26" i="54"/>
  <c r="C27" i="54"/>
  <c r="C14" i="54"/>
  <c r="C21" i="54" s="1"/>
  <c r="E25" i="37"/>
  <c r="H27" i="37"/>
  <c r="Y18" i="55"/>
  <c r="Z18" i="55" s="1"/>
  <c r="Z87" i="55" s="1"/>
  <c r="H25" i="37"/>
  <c r="C27" i="37"/>
  <c r="D29" i="37"/>
  <c r="B19" i="37"/>
  <c r="B25" i="37" s="1"/>
  <c r="E26" i="37"/>
  <c r="F28" i="37"/>
  <c r="D25" i="37"/>
  <c r="J28" i="37"/>
  <c r="G28" i="37"/>
  <c r="H29" i="37"/>
  <c r="C28" i="37"/>
  <c r="D28" i="37"/>
  <c r="H28" i="37"/>
  <c r="F25" i="37"/>
  <c r="F29" i="37"/>
  <c r="C25" i="37"/>
  <c r="G29" i="37"/>
  <c r="C26" i="37"/>
  <c r="C29" i="37"/>
  <c r="J27" i="37"/>
  <c r="F26" i="37"/>
  <c r="AC82" i="56"/>
  <c r="AC80" i="56"/>
  <c r="AC79" i="56"/>
  <c r="X9" i="56"/>
  <c r="AC57" i="56"/>
  <c r="C43" i="56"/>
  <c r="C44" i="56"/>
  <c r="C55" i="56"/>
  <c r="C56" i="56"/>
  <c r="C57" i="56"/>
  <c r="C58" i="56"/>
  <c r="C79" i="56"/>
  <c r="C80" i="56"/>
  <c r="C81" i="56"/>
  <c r="C82" i="56"/>
  <c r="C67" i="56"/>
  <c r="C68" i="56"/>
  <c r="C69" i="56"/>
  <c r="C70" i="56"/>
  <c r="C45" i="56"/>
  <c r="C46" i="56"/>
  <c r="AC31" i="56"/>
  <c r="AC30" i="56"/>
  <c r="AC32" i="56"/>
  <c r="AC34" i="56"/>
  <c r="C31" i="56"/>
  <c r="C32" i="56"/>
  <c r="C33" i="56"/>
  <c r="C34" i="56"/>
  <c r="C20" i="56"/>
  <c r="B20" i="37" s="1"/>
  <c r="B26" i="37" s="1"/>
  <c r="C38" i="56"/>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L269" i="49"/>
  <c r="K269" i="49"/>
  <c r="J269" i="49"/>
  <c r="I269" i="49"/>
  <c r="H269" i="49"/>
  <c r="L268" i="49"/>
  <c r="K268" i="49"/>
  <c r="J268" i="49"/>
  <c r="I268" i="49"/>
  <c r="H268" i="49"/>
  <c r="L267" i="49"/>
  <c r="K267" i="49"/>
  <c r="J267" i="49"/>
  <c r="I267" i="49"/>
  <c r="H267" i="49"/>
  <c r="L266" i="49"/>
  <c r="K266" i="49"/>
  <c r="J266" i="49"/>
  <c r="I266" i="49"/>
  <c r="H266" i="49"/>
  <c r="L265" i="49"/>
  <c r="K265" i="49"/>
  <c r="J265" i="49"/>
  <c r="I265" i="49"/>
  <c r="H265" i="49"/>
  <c r="E263" i="42" s="1"/>
  <c r="L264" i="49"/>
  <c r="K264" i="49"/>
  <c r="J264" i="49"/>
  <c r="I264" i="49"/>
  <c r="H264" i="49"/>
  <c r="E262" i="42" s="1"/>
  <c r="L263" i="49"/>
  <c r="K263" i="49"/>
  <c r="J263" i="49"/>
  <c r="I263" i="49"/>
  <c r="H263" i="49"/>
  <c r="L262" i="49"/>
  <c r="K262" i="49"/>
  <c r="J262" i="49"/>
  <c r="I262" i="49"/>
  <c r="H262" i="49"/>
  <c r="E260" i="42" s="1"/>
  <c r="L261" i="49"/>
  <c r="K261" i="49"/>
  <c r="J261" i="49"/>
  <c r="I261" i="49"/>
  <c r="H261" i="49"/>
  <c r="L260" i="49"/>
  <c r="K260" i="49"/>
  <c r="J260" i="49"/>
  <c r="I260" i="49"/>
  <c r="H260" i="49"/>
  <c r="L259" i="49"/>
  <c r="K259" i="49"/>
  <c r="J259" i="49"/>
  <c r="I259" i="49"/>
  <c r="H259" i="49"/>
  <c r="L258" i="49"/>
  <c r="K258" i="49"/>
  <c r="J258" i="49"/>
  <c r="I258" i="49"/>
  <c r="H258" i="49"/>
  <c r="E256" i="42"/>
  <c r="L257" i="49"/>
  <c r="K257" i="49"/>
  <c r="J257" i="49"/>
  <c r="I257" i="49"/>
  <c r="H257" i="49"/>
  <c r="L256" i="49"/>
  <c r="K256" i="49"/>
  <c r="J256" i="49"/>
  <c r="I256" i="49"/>
  <c r="H256" i="49"/>
  <c r="E254" i="42" s="1"/>
  <c r="L255" i="49"/>
  <c r="K255" i="49"/>
  <c r="J255" i="49"/>
  <c r="I255" i="49"/>
  <c r="H255" i="49"/>
  <c r="L254" i="49"/>
  <c r="K254" i="49"/>
  <c r="J254" i="49"/>
  <c r="I254" i="49"/>
  <c r="H254" i="49"/>
  <c r="E252" i="42" s="1"/>
  <c r="L253" i="49"/>
  <c r="K253" i="49"/>
  <c r="J253" i="49"/>
  <c r="I253" i="49"/>
  <c r="H253" i="49"/>
  <c r="L252" i="49"/>
  <c r="K252" i="49"/>
  <c r="J252" i="49"/>
  <c r="I252" i="49"/>
  <c r="H252" i="49"/>
  <c r="L251" i="49"/>
  <c r="K251" i="49"/>
  <c r="J251" i="49"/>
  <c r="I251" i="49"/>
  <c r="H251" i="49"/>
  <c r="L250" i="49"/>
  <c r="K250" i="49"/>
  <c r="J250" i="49"/>
  <c r="I250" i="49"/>
  <c r="H250" i="49"/>
  <c r="L249" i="49"/>
  <c r="K249" i="49"/>
  <c r="J249" i="49"/>
  <c r="I249" i="49"/>
  <c r="H249" i="49"/>
  <c r="E247" i="42" s="1"/>
  <c r="L248" i="49"/>
  <c r="K248" i="49"/>
  <c r="J248" i="49"/>
  <c r="I248" i="49"/>
  <c r="H248" i="49"/>
  <c r="L247" i="49"/>
  <c r="K247" i="49"/>
  <c r="J247" i="49"/>
  <c r="I247" i="49"/>
  <c r="H247" i="49"/>
  <c r="L246" i="49"/>
  <c r="K246" i="49"/>
  <c r="J246" i="49"/>
  <c r="I246" i="49"/>
  <c r="H246" i="49"/>
  <c r="L245" i="49"/>
  <c r="K245" i="49"/>
  <c r="J245" i="49"/>
  <c r="I245" i="49"/>
  <c r="H245" i="49"/>
  <c r="E243" i="42" s="1"/>
  <c r="L244" i="49"/>
  <c r="K244" i="49"/>
  <c r="J244" i="49"/>
  <c r="I244" i="49"/>
  <c r="H244" i="49"/>
  <c r="E242" i="42" s="1"/>
  <c r="L243" i="49"/>
  <c r="K243" i="49"/>
  <c r="J243" i="49"/>
  <c r="I243" i="49"/>
  <c r="H243" i="49"/>
  <c r="E241" i="42"/>
  <c r="L242" i="49"/>
  <c r="K242" i="49"/>
  <c r="J242" i="49"/>
  <c r="I242" i="49"/>
  <c r="H242" i="49"/>
  <c r="E240" i="42" s="1"/>
  <c r="L241" i="49"/>
  <c r="K241" i="49"/>
  <c r="J241" i="49"/>
  <c r="I241" i="49"/>
  <c r="H241" i="49"/>
  <c r="L240" i="49"/>
  <c r="K240" i="49"/>
  <c r="J240" i="49"/>
  <c r="I240" i="49"/>
  <c r="H240" i="49"/>
  <c r="E238" i="42" s="1"/>
  <c r="L239" i="49"/>
  <c r="K239" i="49"/>
  <c r="J239" i="49"/>
  <c r="I239" i="49"/>
  <c r="H239" i="49"/>
  <c r="E237" i="42" s="1"/>
  <c r="L238" i="49"/>
  <c r="K238" i="49"/>
  <c r="J238" i="49"/>
  <c r="I238" i="49"/>
  <c r="H238" i="49"/>
  <c r="L237" i="49"/>
  <c r="K237" i="49"/>
  <c r="J237" i="49"/>
  <c r="P237" i="49" s="1"/>
  <c r="F235" i="42" s="1"/>
  <c r="I237" i="49"/>
  <c r="H237" i="49"/>
  <c r="L236" i="49"/>
  <c r="K236" i="49"/>
  <c r="J236" i="49"/>
  <c r="I236" i="49"/>
  <c r="H236" i="49"/>
  <c r="L235" i="49"/>
  <c r="K235" i="49"/>
  <c r="J235" i="49"/>
  <c r="I235" i="49"/>
  <c r="H235" i="49"/>
  <c r="E233" i="42" s="1"/>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s="1"/>
  <c r="L228" i="49"/>
  <c r="K228" i="49"/>
  <c r="J228" i="49"/>
  <c r="I228" i="49"/>
  <c r="H228" i="49"/>
  <c r="E226" i="42" s="1"/>
  <c r="L227" i="49"/>
  <c r="K227" i="49"/>
  <c r="J227" i="49"/>
  <c r="I227" i="49"/>
  <c r="H227" i="49"/>
  <c r="E225" i="42"/>
  <c r="L226" i="49"/>
  <c r="K226" i="49"/>
  <c r="J226" i="49"/>
  <c r="I226" i="49"/>
  <c r="H226" i="49"/>
  <c r="E224" i="42" s="1"/>
  <c r="L225" i="49"/>
  <c r="K225" i="49"/>
  <c r="J225" i="49"/>
  <c r="I225" i="49"/>
  <c r="H225" i="49"/>
  <c r="E223" i="42" s="1"/>
  <c r="L224" i="49"/>
  <c r="K224" i="49"/>
  <c r="J224" i="49"/>
  <c r="I224" i="49"/>
  <c r="H224" i="49"/>
  <c r="E222" i="42"/>
  <c r="L223" i="49"/>
  <c r="K223" i="49"/>
  <c r="J223" i="49"/>
  <c r="I223" i="49"/>
  <c r="H223" i="49"/>
  <c r="E221" i="42" s="1"/>
  <c r="L222" i="49"/>
  <c r="K222" i="49"/>
  <c r="J222" i="49"/>
  <c r="I222" i="49"/>
  <c r="H222" i="49"/>
  <c r="L221" i="49"/>
  <c r="K221" i="49"/>
  <c r="J221" i="49"/>
  <c r="I221" i="49"/>
  <c r="H221" i="49"/>
  <c r="L220" i="49"/>
  <c r="K220" i="49"/>
  <c r="J220" i="49"/>
  <c r="I220" i="49"/>
  <c r="H220" i="49"/>
  <c r="L219" i="49"/>
  <c r="K219" i="49"/>
  <c r="J219" i="49"/>
  <c r="I219" i="49"/>
  <c r="H219" i="49"/>
  <c r="E217" i="42" s="1"/>
  <c r="L218" i="49"/>
  <c r="K218" i="49"/>
  <c r="J218" i="49"/>
  <c r="I218" i="49"/>
  <c r="H218" i="49"/>
  <c r="L217" i="49"/>
  <c r="K217" i="49"/>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K206" i="49"/>
  <c r="J206" i="49"/>
  <c r="I206" i="49"/>
  <c r="H206" i="49"/>
  <c r="L205" i="49"/>
  <c r="K205" i="49"/>
  <c r="J205" i="49"/>
  <c r="I205" i="49"/>
  <c r="H205" i="49"/>
  <c r="L204" i="49"/>
  <c r="K204" i="49"/>
  <c r="J204" i="49"/>
  <c r="I204" i="49"/>
  <c r="H204" i="49"/>
  <c r="E202" i="42" s="1"/>
  <c r="L203" i="49"/>
  <c r="K203" i="49"/>
  <c r="J203" i="49"/>
  <c r="I203" i="49"/>
  <c r="H203" i="49"/>
  <c r="L202" i="49"/>
  <c r="K202" i="49"/>
  <c r="J202" i="49"/>
  <c r="I202" i="49"/>
  <c r="H202" i="49"/>
  <c r="L201" i="49"/>
  <c r="K201" i="49"/>
  <c r="J201" i="49"/>
  <c r="I201" i="49"/>
  <c r="H201" i="49"/>
  <c r="L200" i="49"/>
  <c r="K200" i="49"/>
  <c r="J200" i="49"/>
  <c r="I200" i="49"/>
  <c r="H200" i="49"/>
  <c r="E198" i="42" s="1"/>
  <c r="L199" i="49"/>
  <c r="K199" i="49"/>
  <c r="J199" i="49"/>
  <c r="P199" i="49" s="1"/>
  <c r="F197" i="42" s="1"/>
  <c r="I199" i="49"/>
  <c r="H199" i="49"/>
  <c r="L198" i="49"/>
  <c r="K198" i="49"/>
  <c r="J198" i="49"/>
  <c r="I198" i="49"/>
  <c r="H198" i="49"/>
  <c r="L197" i="49"/>
  <c r="K197" i="49"/>
  <c r="J197" i="49"/>
  <c r="I197" i="49"/>
  <c r="H197" i="49"/>
  <c r="L196" i="49"/>
  <c r="K196" i="49"/>
  <c r="J196" i="49"/>
  <c r="I196" i="49"/>
  <c r="H196" i="49"/>
  <c r="L195" i="49"/>
  <c r="K195" i="49"/>
  <c r="J195" i="49"/>
  <c r="I195" i="49"/>
  <c r="H195" i="49"/>
  <c r="E193" i="42" s="1"/>
  <c r="L194" i="49"/>
  <c r="K194" i="49"/>
  <c r="J194" i="49"/>
  <c r="I194" i="49"/>
  <c r="H194" i="49"/>
  <c r="E192" i="42"/>
  <c r="L193" i="49"/>
  <c r="K193" i="49"/>
  <c r="J193" i="49"/>
  <c r="I193" i="49"/>
  <c r="H193" i="49"/>
  <c r="E191" i="42" s="1"/>
  <c r="L192" i="49"/>
  <c r="K192" i="49"/>
  <c r="J192" i="49"/>
  <c r="P192" i="49" s="1"/>
  <c r="F190" i="42" s="1"/>
  <c r="I192" i="49"/>
  <c r="H192" i="49"/>
  <c r="L191" i="49"/>
  <c r="K191" i="49"/>
  <c r="J191" i="49"/>
  <c r="I191" i="49"/>
  <c r="H191" i="49"/>
  <c r="E189" i="42"/>
  <c r="L190" i="49"/>
  <c r="K190" i="49"/>
  <c r="J190" i="49"/>
  <c r="I190" i="49"/>
  <c r="H190" i="49"/>
  <c r="L189" i="49"/>
  <c r="K189" i="49"/>
  <c r="J189" i="49"/>
  <c r="P189" i="49" s="1"/>
  <c r="F187" i="42" s="1"/>
  <c r="I189" i="49"/>
  <c r="H189" i="49"/>
  <c r="L188" i="49"/>
  <c r="K188" i="49"/>
  <c r="J188" i="49"/>
  <c r="I188" i="49"/>
  <c r="H188" i="49"/>
  <c r="L187" i="49"/>
  <c r="K187" i="49"/>
  <c r="J187" i="49"/>
  <c r="I187" i="49"/>
  <c r="H187" i="49"/>
  <c r="E185" i="42" s="1"/>
  <c r="L186" i="49"/>
  <c r="K186" i="49"/>
  <c r="J186" i="49"/>
  <c r="I186" i="49"/>
  <c r="P186" i="49" s="1"/>
  <c r="F184" i="42" s="1"/>
  <c r="H186" i="49"/>
  <c r="E184" i="42" s="1"/>
  <c r="L185" i="49"/>
  <c r="K185" i="49"/>
  <c r="J185" i="49"/>
  <c r="P185" i="49" s="1"/>
  <c r="F183" i="42" s="1"/>
  <c r="I185" i="49"/>
  <c r="H185" i="49"/>
  <c r="E183" i="42" s="1"/>
  <c r="L184" i="49"/>
  <c r="K184" i="49"/>
  <c r="J184" i="49"/>
  <c r="I184" i="49"/>
  <c r="H184" i="49"/>
  <c r="L183" i="49"/>
  <c r="K183" i="49"/>
  <c r="J183" i="49"/>
  <c r="I183" i="49"/>
  <c r="H183" i="49"/>
  <c r="E181" i="42" s="1"/>
  <c r="L182" i="49"/>
  <c r="K182" i="49"/>
  <c r="J182" i="49"/>
  <c r="I182" i="49"/>
  <c r="P182" i="49" s="1"/>
  <c r="F180" i="42" s="1"/>
  <c r="H182" i="49"/>
  <c r="E180" i="42" s="1"/>
  <c r="L181" i="49"/>
  <c r="K181" i="49"/>
  <c r="J181" i="49"/>
  <c r="I181" i="49"/>
  <c r="H181" i="49"/>
  <c r="E179" i="42" s="1"/>
  <c r="L180" i="49"/>
  <c r="P180" i="49" s="1"/>
  <c r="F178" i="42" s="1"/>
  <c r="K180" i="49"/>
  <c r="J180" i="49"/>
  <c r="I180" i="49"/>
  <c r="H180" i="49"/>
  <c r="E178" i="42" s="1"/>
  <c r="L179" i="49"/>
  <c r="K179" i="49"/>
  <c r="J179" i="49"/>
  <c r="I179" i="49"/>
  <c r="P179" i="49" s="1"/>
  <c r="F177" i="42" s="1"/>
  <c r="H179" i="49"/>
  <c r="E177" i="42"/>
  <c r="L178" i="49"/>
  <c r="K178" i="49"/>
  <c r="P178" i="49" s="1"/>
  <c r="F176" i="42" s="1"/>
  <c r="J178" i="49"/>
  <c r="I178" i="49"/>
  <c r="H178" i="49"/>
  <c r="E176" i="42"/>
  <c r="L177" i="49"/>
  <c r="K177" i="49"/>
  <c r="J177" i="49"/>
  <c r="I177" i="49"/>
  <c r="P177" i="49" s="1"/>
  <c r="F175" i="42" s="1"/>
  <c r="H177" i="49"/>
  <c r="L176" i="49"/>
  <c r="K176" i="49"/>
  <c r="J176" i="49"/>
  <c r="I176" i="49"/>
  <c r="H176" i="49"/>
  <c r="E174" i="42" s="1"/>
  <c r="L175" i="49"/>
  <c r="K175" i="49"/>
  <c r="J175" i="49"/>
  <c r="I175" i="49"/>
  <c r="H175" i="49"/>
  <c r="E173" i="42" s="1"/>
  <c r="L174" i="49"/>
  <c r="P174" i="49" s="1"/>
  <c r="F172" i="42" s="1"/>
  <c r="K174" i="49"/>
  <c r="J174" i="49"/>
  <c r="I174" i="49"/>
  <c r="H174" i="49"/>
  <c r="E172" i="42" s="1"/>
  <c r="L173" i="49"/>
  <c r="K173" i="49"/>
  <c r="J173" i="49"/>
  <c r="I173" i="49"/>
  <c r="P173" i="49" s="1"/>
  <c r="F171" i="42" s="1"/>
  <c r="H173" i="49"/>
  <c r="E171" i="42" s="1"/>
  <c r="L172" i="49"/>
  <c r="K172" i="49"/>
  <c r="J172" i="49"/>
  <c r="P172" i="49" s="1"/>
  <c r="I172" i="49"/>
  <c r="H172" i="49"/>
  <c r="L171" i="49"/>
  <c r="K171" i="49"/>
  <c r="P171" i="49" s="1"/>
  <c r="F169" i="42" s="1"/>
  <c r="J171" i="49"/>
  <c r="I171" i="49"/>
  <c r="H171" i="49"/>
  <c r="L170" i="49"/>
  <c r="P170" i="49" s="1"/>
  <c r="F168" i="42" s="1"/>
  <c r="K170" i="49"/>
  <c r="J170" i="49"/>
  <c r="I170" i="49"/>
  <c r="H170" i="49"/>
  <c r="L169" i="49"/>
  <c r="K169" i="49"/>
  <c r="J169" i="49"/>
  <c r="I169" i="49"/>
  <c r="H169" i="49"/>
  <c r="L168" i="49"/>
  <c r="K168" i="49"/>
  <c r="J168" i="49"/>
  <c r="P168" i="49" s="1"/>
  <c r="F166" i="42" s="1"/>
  <c r="I168" i="49"/>
  <c r="H168" i="49"/>
  <c r="L167" i="49"/>
  <c r="K167" i="49"/>
  <c r="P167" i="49" s="1"/>
  <c r="F165" i="42" s="1"/>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J163" i="49"/>
  <c r="I163" i="49"/>
  <c r="H163" i="49"/>
  <c r="E161" i="42" s="1"/>
  <c r="L162" i="49"/>
  <c r="K162" i="49"/>
  <c r="J162" i="49"/>
  <c r="I162" i="49"/>
  <c r="P162" i="49" s="1"/>
  <c r="F160" i="42" s="1"/>
  <c r="H162" i="49"/>
  <c r="L161" i="49"/>
  <c r="K161" i="49"/>
  <c r="J161" i="49"/>
  <c r="P161" i="49" s="1"/>
  <c r="F159" i="42" s="1"/>
  <c r="I161" i="49"/>
  <c r="H161" i="49"/>
  <c r="L160" i="49"/>
  <c r="K160" i="49"/>
  <c r="P160" i="49" s="1"/>
  <c r="F158" i="42" s="1"/>
  <c r="J160" i="49"/>
  <c r="I160" i="49"/>
  <c r="H160" i="49"/>
  <c r="E158" i="42" s="1"/>
  <c r="L159" i="49"/>
  <c r="P159" i="49" s="1"/>
  <c r="F157" i="42" s="1"/>
  <c r="K159" i="49"/>
  <c r="J159" i="49"/>
  <c r="I159" i="49"/>
  <c r="H159" i="49"/>
  <c r="E157" i="42" s="1"/>
  <c r="L158" i="49"/>
  <c r="K158" i="49"/>
  <c r="J158" i="49"/>
  <c r="I158" i="49"/>
  <c r="H158" i="49"/>
  <c r="E156" i="42" s="1"/>
  <c r="L157" i="49"/>
  <c r="K157" i="49"/>
  <c r="J157" i="49"/>
  <c r="I157" i="49"/>
  <c r="H157" i="49"/>
  <c r="E155" i="42" s="1"/>
  <c r="L156" i="49"/>
  <c r="K156" i="49"/>
  <c r="P156" i="49" s="1"/>
  <c r="F154" i="42" s="1"/>
  <c r="J156" i="49"/>
  <c r="I156" i="49"/>
  <c r="H156" i="49"/>
  <c r="L155" i="49"/>
  <c r="P155" i="49" s="1"/>
  <c r="F153" i="42" s="1"/>
  <c r="K155" i="49"/>
  <c r="J155" i="49"/>
  <c r="I155" i="49"/>
  <c r="H155" i="49"/>
  <c r="E153" i="42" s="1"/>
  <c r="L154" i="49"/>
  <c r="K154" i="49"/>
  <c r="J154" i="49"/>
  <c r="I154" i="49"/>
  <c r="P154" i="49" s="1"/>
  <c r="F152" i="42" s="1"/>
  <c r="H154" i="49"/>
  <c r="L153" i="49"/>
  <c r="K153" i="49"/>
  <c r="J153" i="49"/>
  <c r="I153" i="49"/>
  <c r="H153" i="49"/>
  <c r="L152" i="49"/>
  <c r="K152" i="49"/>
  <c r="P152" i="49" s="1"/>
  <c r="F150" i="42" s="1"/>
  <c r="J152" i="49"/>
  <c r="I152" i="49"/>
  <c r="H152" i="49"/>
  <c r="L151" i="49"/>
  <c r="K151" i="49"/>
  <c r="J151" i="49"/>
  <c r="I151" i="49"/>
  <c r="H151" i="49"/>
  <c r="E149" i="42" s="1"/>
  <c r="L150" i="49"/>
  <c r="K150" i="49"/>
  <c r="J150" i="49"/>
  <c r="I150" i="49"/>
  <c r="H150" i="49"/>
  <c r="L149" i="49"/>
  <c r="K149" i="49"/>
  <c r="J149" i="49"/>
  <c r="P149" i="49" s="1"/>
  <c r="F147" i="42" s="1"/>
  <c r="I149" i="49"/>
  <c r="H149" i="49"/>
  <c r="E147" i="42" s="1"/>
  <c r="L148" i="49"/>
  <c r="K148" i="49"/>
  <c r="J148" i="49"/>
  <c r="I148" i="49"/>
  <c r="H148" i="49"/>
  <c r="L147" i="49"/>
  <c r="K147" i="49"/>
  <c r="J147" i="49"/>
  <c r="I147" i="49"/>
  <c r="H147" i="49"/>
  <c r="E145" i="42" s="1"/>
  <c r="L146" i="49"/>
  <c r="K146" i="49"/>
  <c r="J146" i="49"/>
  <c r="I146" i="49"/>
  <c r="H146" i="49"/>
  <c r="E144" i="42"/>
  <c r="L145" i="49"/>
  <c r="K145" i="49"/>
  <c r="P145" i="49" s="1"/>
  <c r="F143" i="42" s="1"/>
  <c r="J145" i="49"/>
  <c r="I145" i="49"/>
  <c r="H145" i="49"/>
  <c r="L144" i="49"/>
  <c r="P144" i="49" s="1"/>
  <c r="F142" i="42" s="1"/>
  <c r="K144" i="49"/>
  <c r="J144" i="49"/>
  <c r="I144" i="49"/>
  <c r="H144" i="49"/>
  <c r="E142" i="42" s="1"/>
  <c r="L143" i="49"/>
  <c r="K143" i="49"/>
  <c r="J143" i="49"/>
  <c r="I143" i="49"/>
  <c r="H143" i="49"/>
  <c r="E141" i="42" s="1"/>
  <c r="L142" i="49"/>
  <c r="K142" i="49"/>
  <c r="J142" i="49"/>
  <c r="I142" i="49"/>
  <c r="H142" i="49"/>
  <c r="E140" i="42" s="1"/>
  <c r="L141" i="49"/>
  <c r="K141" i="49"/>
  <c r="J141" i="49"/>
  <c r="I141" i="49"/>
  <c r="H141" i="49"/>
  <c r="E139" i="42" s="1"/>
  <c r="L140" i="49"/>
  <c r="K140" i="49"/>
  <c r="J140" i="49"/>
  <c r="I140" i="49"/>
  <c r="H140" i="49"/>
  <c r="L139" i="49"/>
  <c r="K139" i="49"/>
  <c r="J139" i="49"/>
  <c r="I139" i="49"/>
  <c r="H139" i="49"/>
  <c r="L138" i="49"/>
  <c r="K138" i="49"/>
  <c r="J138" i="49"/>
  <c r="I138" i="49"/>
  <c r="H138" i="49"/>
  <c r="L137" i="49"/>
  <c r="K137" i="49"/>
  <c r="J137" i="49"/>
  <c r="I137" i="49"/>
  <c r="H137" i="49"/>
  <c r="E135" i="42" s="1"/>
  <c r="L136" i="49"/>
  <c r="K136" i="49"/>
  <c r="J136" i="49"/>
  <c r="I136" i="49"/>
  <c r="H136" i="49"/>
  <c r="L135" i="49"/>
  <c r="K135" i="49"/>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H131" i="49"/>
  <c r="E129" i="42" s="1"/>
  <c r="L130" i="49"/>
  <c r="K130" i="49"/>
  <c r="J130" i="49"/>
  <c r="I130" i="49"/>
  <c r="H130" i="49"/>
  <c r="E128" i="42"/>
  <c r="L129" i="49"/>
  <c r="K129" i="49"/>
  <c r="J129" i="49"/>
  <c r="I129" i="49"/>
  <c r="P129" i="49" s="1"/>
  <c r="F127" i="42" s="1"/>
  <c r="H129" i="49"/>
  <c r="E127" i="42" s="1"/>
  <c r="L128" i="49"/>
  <c r="K128" i="49"/>
  <c r="J128" i="49"/>
  <c r="I128" i="49"/>
  <c r="H128" i="49"/>
  <c r="E126" i="42" s="1"/>
  <c r="L127" i="49"/>
  <c r="K127" i="49"/>
  <c r="J127" i="49"/>
  <c r="I127" i="49"/>
  <c r="H127" i="49"/>
  <c r="L126" i="49"/>
  <c r="K126" i="49"/>
  <c r="J126" i="49"/>
  <c r="I126" i="49"/>
  <c r="P126" i="49" s="1"/>
  <c r="F124" i="42" s="1"/>
  <c r="H126" i="49"/>
  <c r="L125" i="49"/>
  <c r="K125" i="49"/>
  <c r="J125" i="49"/>
  <c r="I125" i="49"/>
  <c r="H125" i="49"/>
  <c r="L124" i="49"/>
  <c r="K124" i="49"/>
  <c r="J124" i="49"/>
  <c r="I124" i="49"/>
  <c r="H124" i="49"/>
  <c r="L123" i="49"/>
  <c r="K123" i="49"/>
  <c r="J123" i="49"/>
  <c r="I123" i="49"/>
  <c r="H123" i="49"/>
  <c r="E121" i="42" s="1"/>
  <c r="L122" i="49"/>
  <c r="K122" i="49"/>
  <c r="J122" i="49"/>
  <c r="I122" i="49"/>
  <c r="P122" i="49" s="1"/>
  <c r="F120" i="42" s="1"/>
  <c r="H122" i="49"/>
  <c r="L121" i="49"/>
  <c r="K121" i="49"/>
  <c r="J121" i="49"/>
  <c r="I121" i="49"/>
  <c r="H121" i="49"/>
  <c r="L120" i="49"/>
  <c r="K120" i="49"/>
  <c r="J120" i="49"/>
  <c r="I120" i="49"/>
  <c r="H120" i="49"/>
  <c r="E118" i="42" s="1"/>
  <c r="L119" i="49"/>
  <c r="P119" i="49" s="1"/>
  <c r="F117" i="42" s="1"/>
  <c r="K119" i="49"/>
  <c r="J119" i="49"/>
  <c r="I119" i="49"/>
  <c r="H119" i="49"/>
  <c r="L118" i="49"/>
  <c r="K118" i="49"/>
  <c r="J118" i="49"/>
  <c r="I118" i="49"/>
  <c r="H118" i="49"/>
  <c r="E116" i="42" s="1"/>
  <c r="L117" i="49"/>
  <c r="K117" i="49"/>
  <c r="J117" i="49"/>
  <c r="P117" i="49" s="1"/>
  <c r="F115" i="42" s="1"/>
  <c r="I117" i="49"/>
  <c r="H117" i="49"/>
  <c r="E115" i="42" s="1"/>
  <c r="L116" i="49"/>
  <c r="K116" i="49"/>
  <c r="J116" i="49"/>
  <c r="I116" i="49"/>
  <c r="P116" i="49" s="1"/>
  <c r="F114" i="42" s="1"/>
  <c r="H116" i="49"/>
  <c r="E114" i="42" s="1"/>
  <c r="L115" i="49"/>
  <c r="K115" i="49"/>
  <c r="J115" i="49"/>
  <c r="P115" i="49" s="1"/>
  <c r="F113" i="42" s="1"/>
  <c r="I115" i="49"/>
  <c r="H115" i="49"/>
  <c r="E113" i="42" s="1"/>
  <c r="L114" i="49"/>
  <c r="K114" i="49"/>
  <c r="J114" i="49"/>
  <c r="I114" i="49"/>
  <c r="H114" i="49"/>
  <c r="E112" i="42" s="1"/>
  <c r="L113" i="49"/>
  <c r="K113" i="49"/>
  <c r="J113" i="49"/>
  <c r="I113" i="49"/>
  <c r="H113" i="49"/>
  <c r="E111" i="42" s="1"/>
  <c r="L112" i="49"/>
  <c r="K112" i="49"/>
  <c r="J112" i="49"/>
  <c r="I112" i="49"/>
  <c r="H112" i="49"/>
  <c r="E110" i="42" s="1"/>
  <c r="L111" i="49"/>
  <c r="K111" i="49"/>
  <c r="J111" i="49"/>
  <c r="I111" i="49"/>
  <c r="H111" i="49"/>
  <c r="E109" i="42" s="1"/>
  <c r="L110" i="49"/>
  <c r="K110" i="49"/>
  <c r="J110" i="49"/>
  <c r="I110" i="49"/>
  <c r="H110" i="49"/>
  <c r="L109" i="49"/>
  <c r="K109" i="49"/>
  <c r="J109" i="49"/>
  <c r="I109" i="49"/>
  <c r="P109" i="49" s="1"/>
  <c r="F107" i="42" s="1"/>
  <c r="H109" i="49"/>
  <c r="L108" i="49"/>
  <c r="K108" i="49"/>
  <c r="J108" i="49"/>
  <c r="I108" i="49"/>
  <c r="H108" i="49"/>
  <c r="L107" i="49"/>
  <c r="K107" i="49"/>
  <c r="J107" i="49"/>
  <c r="I107" i="49"/>
  <c r="H107" i="49"/>
  <c r="E105" i="42" s="1"/>
  <c r="L106" i="49"/>
  <c r="K106" i="49"/>
  <c r="J106" i="49"/>
  <c r="I106" i="49"/>
  <c r="H106" i="49"/>
  <c r="L105" i="49"/>
  <c r="K105" i="49"/>
  <c r="J105" i="49"/>
  <c r="P105" i="49" s="1"/>
  <c r="F103" i="42" s="1"/>
  <c r="I105" i="49"/>
  <c r="H105" i="49"/>
  <c r="L104" i="49"/>
  <c r="K104" i="49"/>
  <c r="J104" i="49"/>
  <c r="I104" i="49"/>
  <c r="H104" i="49"/>
  <c r="E102" i="42" s="1"/>
  <c r="L103" i="49"/>
  <c r="K103" i="49"/>
  <c r="J103" i="49"/>
  <c r="I103" i="49"/>
  <c r="H103" i="49"/>
  <c r="E101" i="42" s="1"/>
  <c r="L102" i="49"/>
  <c r="K102" i="49"/>
  <c r="J102" i="49"/>
  <c r="I102" i="49"/>
  <c r="P102" i="49" s="1"/>
  <c r="F100" i="42" s="1"/>
  <c r="H102" i="49"/>
  <c r="E100" i="42" s="1"/>
  <c r="L101" i="49"/>
  <c r="K101" i="49"/>
  <c r="J101" i="49"/>
  <c r="I101" i="49"/>
  <c r="H101" i="49"/>
  <c r="E99" i="42" s="1"/>
  <c r="L100" i="49"/>
  <c r="K100" i="49"/>
  <c r="J100" i="49"/>
  <c r="I100" i="49"/>
  <c r="H100" i="49"/>
  <c r="E98" i="42" s="1"/>
  <c r="L99" i="49"/>
  <c r="K99" i="49"/>
  <c r="J99" i="49"/>
  <c r="I99" i="49"/>
  <c r="H99" i="49"/>
  <c r="E97" i="42" s="1"/>
  <c r="L98" i="49"/>
  <c r="K98" i="49"/>
  <c r="J98" i="49"/>
  <c r="I98" i="49"/>
  <c r="H98" i="49"/>
  <c r="E96" i="42"/>
  <c r="L97" i="49"/>
  <c r="K97" i="49"/>
  <c r="J97" i="49"/>
  <c r="I97" i="49"/>
  <c r="H97" i="49"/>
  <c r="L96" i="49"/>
  <c r="K96" i="49"/>
  <c r="J96" i="49"/>
  <c r="I96" i="49"/>
  <c r="H96" i="49"/>
  <c r="E94" i="42" s="1"/>
  <c r="L95" i="49"/>
  <c r="K95" i="49"/>
  <c r="J95" i="49"/>
  <c r="P95" i="49" s="1"/>
  <c r="F93" i="42" s="1"/>
  <c r="I95" i="49"/>
  <c r="H95" i="49"/>
  <c r="E93" i="42" s="1"/>
  <c r="L94" i="49"/>
  <c r="K94" i="49"/>
  <c r="J94" i="49"/>
  <c r="I94" i="49"/>
  <c r="H94" i="49"/>
  <c r="L93" i="49"/>
  <c r="K93" i="49"/>
  <c r="J93" i="49"/>
  <c r="I93" i="49"/>
  <c r="H93" i="49"/>
  <c r="E91" i="42" s="1"/>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H87" i="49"/>
  <c r="E85" i="42" s="1"/>
  <c r="L86" i="49"/>
  <c r="K86" i="49"/>
  <c r="J86" i="49"/>
  <c r="I86" i="49"/>
  <c r="H86" i="49"/>
  <c r="L85" i="49"/>
  <c r="K85" i="49"/>
  <c r="J85" i="49"/>
  <c r="I85" i="49"/>
  <c r="H85" i="49"/>
  <c r="E83" i="42" s="1"/>
  <c r="L84" i="49"/>
  <c r="K84" i="49"/>
  <c r="J84" i="49"/>
  <c r="I84" i="49"/>
  <c r="H84" i="49"/>
  <c r="L83" i="49"/>
  <c r="K83" i="49"/>
  <c r="J83" i="49"/>
  <c r="I83" i="49"/>
  <c r="H83" i="49"/>
  <c r="E81" i="42"/>
  <c r="L82" i="49"/>
  <c r="K82" i="49"/>
  <c r="J82" i="49"/>
  <c r="I82" i="49"/>
  <c r="P82" i="49" s="1"/>
  <c r="F80" i="42" s="1"/>
  <c r="H82" i="49"/>
  <c r="E80" i="42" s="1"/>
  <c r="L81" i="49"/>
  <c r="K81" i="49"/>
  <c r="J81" i="49"/>
  <c r="P81" i="49" s="1"/>
  <c r="F79" i="42" s="1"/>
  <c r="I81" i="49"/>
  <c r="H81" i="49"/>
  <c r="L80" i="49"/>
  <c r="K80" i="49"/>
  <c r="P80" i="49" s="1"/>
  <c r="F78" i="42" s="1"/>
  <c r="J80" i="49"/>
  <c r="I80" i="49"/>
  <c r="H80" i="49"/>
  <c r="E78" i="42"/>
  <c r="L79" i="49"/>
  <c r="K79" i="49"/>
  <c r="J79" i="49"/>
  <c r="I79" i="49"/>
  <c r="H79" i="49"/>
  <c r="E77" i="42" s="1"/>
  <c r="L78" i="49"/>
  <c r="K78" i="49"/>
  <c r="J78" i="49"/>
  <c r="I78" i="49"/>
  <c r="H78" i="49"/>
  <c r="L77" i="49"/>
  <c r="K77" i="49"/>
  <c r="J77" i="49"/>
  <c r="I77" i="49"/>
  <c r="H77" i="49"/>
  <c r="L76" i="49"/>
  <c r="K76" i="49"/>
  <c r="J76" i="49"/>
  <c r="I76" i="49"/>
  <c r="H76" i="49"/>
  <c r="E74" i="42" s="1"/>
  <c r="L75" i="49"/>
  <c r="K75" i="49"/>
  <c r="J75" i="49"/>
  <c r="I75" i="49"/>
  <c r="H75" i="49"/>
  <c r="L74" i="49"/>
  <c r="K74" i="49"/>
  <c r="J74" i="49"/>
  <c r="P74" i="49" s="1"/>
  <c r="F72" i="42" s="1"/>
  <c r="I74" i="49"/>
  <c r="H74" i="49"/>
  <c r="E72" i="42" s="1"/>
  <c r="L73" i="49"/>
  <c r="K73" i="49"/>
  <c r="J73" i="49"/>
  <c r="I73" i="49"/>
  <c r="H73" i="49"/>
  <c r="L72" i="49"/>
  <c r="P72" i="49" s="1"/>
  <c r="F70" i="42" s="1"/>
  <c r="K72" i="49"/>
  <c r="J72" i="49"/>
  <c r="I72" i="49"/>
  <c r="H72" i="49"/>
  <c r="E70" i="42" s="1"/>
  <c r="L71" i="49"/>
  <c r="K71" i="49"/>
  <c r="J71" i="49"/>
  <c r="I71" i="49"/>
  <c r="P71" i="49" s="1"/>
  <c r="F69" i="42" s="1"/>
  <c r="H71" i="49"/>
  <c r="L70" i="49"/>
  <c r="K70" i="49"/>
  <c r="J70" i="49"/>
  <c r="P70" i="49" s="1"/>
  <c r="F68" i="42" s="1"/>
  <c r="I70" i="49"/>
  <c r="H70" i="49"/>
  <c r="E68" i="42" s="1"/>
  <c r="L69" i="49"/>
  <c r="K69" i="49"/>
  <c r="J69" i="49"/>
  <c r="I69" i="49"/>
  <c r="H69" i="49"/>
  <c r="E67" i="42" s="1"/>
  <c r="L68" i="49"/>
  <c r="K68" i="49"/>
  <c r="J68" i="49"/>
  <c r="I68" i="49"/>
  <c r="H68" i="49"/>
  <c r="L67" i="49"/>
  <c r="K67" i="49"/>
  <c r="J67" i="49"/>
  <c r="I67" i="49"/>
  <c r="H67" i="49"/>
  <c r="E65" i="42" s="1"/>
  <c r="L66" i="49"/>
  <c r="K66" i="49"/>
  <c r="J66" i="49"/>
  <c r="I66" i="49"/>
  <c r="H66" i="49"/>
  <c r="E64" i="42" s="1"/>
  <c r="L65" i="49"/>
  <c r="K65" i="49"/>
  <c r="J65" i="49"/>
  <c r="I65" i="49"/>
  <c r="H65" i="49"/>
  <c r="L64" i="49"/>
  <c r="K64" i="49"/>
  <c r="J64" i="49"/>
  <c r="I64" i="49"/>
  <c r="H64" i="49"/>
  <c r="E62" i="42" s="1"/>
  <c r="L63" i="49"/>
  <c r="K63" i="49"/>
  <c r="J63" i="49"/>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E56" i="42" s="1"/>
  <c r="L57" i="49"/>
  <c r="K57" i="49"/>
  <c r="J57" i="49"/>
  <c r="I57" i="49"/>
  <c r="P57" i="49" s="1"/>
  <c r="F55" i="42" s="1"/>
  <c r="H57" i="49"/>
  <c r="L56" i="49"/>
  <c r="K56" i="49"/>
  <c r="J56" i="49"/>
  <c r="I56" i="49"/>
  <c r="H56" i="49"/>
  <c r="L55" i="49"/>
  <c r="K55" i="49"/>
  <c r="P55" i="49" s="1"/>
  <c r="F53" i="42" s="1"/>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s="1"/>
  <c r="L50" i="49"/>
  <c r="K50" i="49"/>
  <c r="J50" i="49"/>
  <c r="I50" i="49"/>
  <c r="H50" i="49"/>
  <c r="E48" i="42" s="1"/>
  <c r="L49" i="49"/>
  <c r="K49" i="49"/>
  <c r="P49" i="49" s="1"/>
  <c r="F47" i="42" s="1"/>
  <c r="J49" i="49"/>
  <c r="I49" i="49"/>
  <c r="H49" i="49"/>
  <c r="L48" i="49"/>
  <c r="P48" i="49" s="1"/>
  <c r="F46" i="42" s="1"/>
  <c r="K48" i="49"/>
  <c r="J48" i="49"/>
  <c r="I48" i="49"/>
  <c r="H48" i="49"/>
  <c r="E46" i="42" s="1"/>
  <c r="L47" i="49"/>
  <c r="K47" i="49"/>
  <c r="J47" i="49"/>
  <c r="I47" i="49"/>
  <c r="H47" i="49"/>
  <c r="E45" i="42" s="1"/>
  <c r="L46" i="49"/>
  <c r="K46" i="49"/>
  <c r="J46" i="49"/>
  <c r="P46" i="49" s="1"/>
  <c r="F44" i="42" s="1"/>
  <c r="I46" i="49"/>
  <c r="H46" i="49"/>
  <c r="E44" i="42" s="1"/>
  <c r="L45" i="49"/>
  <c r="K45" i="49"/>
  <c r="J45" i="49"/>
  <c r="I45" i="49"/>
  <c r="H45" i="49"/>
  <c r="E43" i="42" s="1"/>
  <c r="L44" i="49"/>
  <c r="K44" i="49"/>
  <c r="J44" i="49"/>
  <c r="I44" i="49"/>
  <c r="H44" i="49"/>
  <c r="L43" i="49"/>
  <c r="K43" i="49"/>
  <c r="J43" i="49"/>
  <c r="I43" i="49"/>
  <c r="H43" i="49"/>
  <c r="L42" i="49"/>
  <c r="K42" i="49"/>
  <c r="J42" i="49"/>
  <c r="I42" i="49"/>
  <c r="H42" i="49"/>
  <c r="L41" i="49"/>
  <c r="K41" i="49"/>
  <c r="J41" i="49"/>
  <c r="I41" i="49"/>
  <c r="H41" i="49"/>
  <c r="E39" i="42" s="1"/>
  <c r="L40" i="49"/>
  <c r="K40" i="49"/>
  <c r="J40" i="49"/>
  <c r="I40" i="49"/>
  <c r="H40" i="49"/>
  <c r="E38" i="42" s="1"/>
  <c r="L39" i="49"/>
  <c r="K39" i="49"/>
  <c r="J39" i="49"/>
  <c r="I39" i="49"/>
  <c r="H39" i="49"/>
  <c r="L38" i="49"/>
  <c r="K38" i="49"/>
  <c r="J38" i="49"/>
  <c r="I38" i="49"/>
  <c r="H38" i="49"/>
  <c r="E36" i="42" s="1"/>
  <c r="L37" i="49"/>
  <c r="K37" i="49"/>
  <c r="J37" i="49"/>
  <c r="I37" i="49"/>
  <c r="H37" i="49"/>
  <c r="E35" i="42"/>
  <c r="L36" i="49"/>
  <c r="K36" i="49"/>
  <c r="P36" i="49" s="1"/>
  <c r="F34" i="42" s="1"/>
  <c r="J36" i="49"/>
  <c r="I36" i="49"/>
  <c r="H36" i="49"/>
  <c r="E34" i="42" s="1"/>
  <c r="L35" i="49"/>
  <c r="K35" i="49"/>
  <c r="J35" i="49"/>
  <c r="I35" i="49"/>
  <c r="H35" i="49"/>
  <c r="E33" i="42" s="1"/>
  <c r="L34" i="49"/>
  <c r="K34" i="49"/>
  <c r="J34" i="49"/>
  <c r="I34" i="49"/>
  <c r="H34" i="49"/>
  <c r="E32" i="42"/>
  <c r="L33" i="49"/>
  <c r="K33" i="49"/>
  <c r="J33" i="49"/>
  <c r="I33" i="49"/>
  <c r="H33" i="49"/>
  <c r="E31" i="42" s="1"/>
  <c r="L32" i="49"/>
  <c r="P32" i="49" s="1"/>
  <c r="F30" i="42" s="1"/>
  <c r="K32" i="49"/>
  <c r="J32" i="49"/>
  <c r="I32" i="49"/>
  <c r="H32" i="49"/>
  <c r="E30" i="42" s="1"/>
  <c r="L31" i="49"/>
  <c r="K31" i="49"/>
  <c r="J31" i="49"/>
  <c r="I31" i="49"/>
  <c r="H31" i="49"/>
  <c r="E29" i="42" s="1"/>
  <c r="L30" i="49"/>
  <c r="K30" i="49"/>
  <c r="J30" i="49"/>
  <c r="I30" i="49"/>
  <c r="H30" i="49"/>
  <c r="E28" i="42" s="1"/>
  <c r="L29" i="49"/>
  <c r="K29" i="49"/>
  <c r="J29" i="49"/>
  <c r="I29" i="49"/>
  <c r="H29" i="49"/>
  <c r="E27" i="42" s="1"/>
  <c r="L28" i="49"/>
  <c r="K28" i="49"/>
  <c r="J28" i="49"/>
  <c r="I28" i="49"/>
  <c r="H28" i="49"/>
  <c r="E26" i="42" s="1"/>
  <c r="L27" i="49"/>
  <c r="K27" i="49"/>
  <c r="J27" i="49"/>
  <c r="I27" i="49"/>
  <c r="H27" i="49"/>
  <c r="E25" i="42" s="1"/>
  <c r="L26" i="49"/>
  <c r="K26" i="49"/>
  <c r="J26" i="49"/>
  <c r="I26" i="49"/>
  <c r="H26" i="49"/>
  <c r="L25" i="49"/>
  <c r="K25" i="49"/>
  <c r="J25" i="49"/>
  <c r="I25" i="49"/>
  <c r="H25" i="49"/>
  <c r="E23" i="42" s="1"/>
  <c r="L24" i="49"/>
  <c r="K24" i="49"/>
  <c r="J24" i="49"/>
  <c r="I24" i="49"/>
  <c r="H24" i="49"/>
  <c r="L23" i="49"/>
  <c r="K23" i="49"/>
  <c r="J23" i="49"/>
  <c r="I23" i="49"/>
  <c r="H23" i="49"/>
  <c r="L22" i="49"/>
  <c r="K22" i="49"/>
  <c r="J22" i="49"/>
  <c r="I22" i="49"/>
  <c r="H22" i="49"/>
  <c r="L21" i="49"/>
  <c r="K21" i="49"/>
  <c r="J21" i="49"/>
  <c r="I21" i="49"/>
  <c r="H21" i="49"/>
  <c r="E19" i="42" s="1"/>
  <c r="L20" i="49"/>
  <c r="K20" i="49"/>
  <c r="J20" i="49"/>
  <c r="I20" i="49"/>
  <c r="H20" i="49"/>
  <c r="L19" i="49"/>
  <c r="K19" i="49"/>
  <c r="J19" i="49"/>
  <c r="I19" i="49"/>
  <c r="H19" i="49"/>
  <c r="E17" i="42" s="1"/>
  <c r="L18" i="49"/>
  <c r="K18" i="49"/>
  <c r="J18" i="49"/>
  <c r="I18" i="49"/>
  <c r="H18" i="49"/>
  <c r="E16" i="42" s="1"/>
  <c r="L17" i="49"/>
  <c r="K17" i="49"/>
  <c r="J17" i="49"/>
  <c r="I17" i="49"/>
  <c r="H17" i="49"/>
  <c r="L16" i="49"/>
  <c r="K16" i="49"/>
  <c r="J16" i="49"/>
  <c r="I16" i="49"/>
  <c r="H16" i="49"/>
  <c r="E14" i="42" s="1"/>
  <c r="L15" i="49"/>
  <c r="K15" i="49"/>
  <c r="J15" i="49"/>
  <c r="I15" i="49"/>
  <c r="H15" i="49"/>
  <c r="E13" i="42"/>
  <c r="L14" i="49"/>
  <c r="K14" i="49"/>
  <c r="J14" i="49"/>
  <c r="I14" i="49"/>
  <c r="H14" i="49"/>
  <c r="L13" i="49"/>
  <c r="K13" i="49"/>
  <c r="J13" i="49"/>
  <c r="I13" i="49"/>
  <c r="H13" i="49"/>
  <c r="L12" i="49"/>
  <c r="K12" i="49"/>
  <c r="J12" i="49"/>
  <c r="I12" i="49"/>
  <c r="H12" i="49"/>
  <c r="L11" i="49"/>
  <c r="K11" i="49"/>
  <c r="J11" i="49"/>
  <c r="I11" i="49"/>
  <c r="H11" i="49"/>
  <c r="L10" i="49"/>
  <c r="K10" i="49"/>
  <c r="J10" i="49"/>
  <c r="I10" i="49"/>
  <c r="H10" i="49"/>
  <c r="L9" i="49"/>
  <c r="K9" i="49"/>
  <c r="J9" i="49"/>
  <c r="I9" i="49"/>
  <c r="H9" i="49"/>
  <c r="E7" i="42" s="1"/>
  <c r="L8" i="49"/>
  <c r="K8" i="49"/>
  <c r="J8" i="49"/>
  <c r="I8" i="49"/>
  <c r="H8" i="49"/>
  <c r="L7" i="49"/>
  <c r="K7" i="49"/>
  <c r="J7" i="49"/>
  <c r="I7" i="49"/>
  <c r="H7" i="49"/>
  <c r="E5" i="42" s="1"/>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c r="C16" i="47" s="1"/>
  <c r="C17" i="47" s="1"/>
  <c r="C18" i="47" s="1"/>
  <c r="C5" i="47"/>
  <c r="C6" i="47"/>
  <c r="C7" i="47" s="1"/>
  <c r="C8" i="47" s="1"/>
  <c r="C9" i="47" s="1"/>
  <c r="C10" i="47" s="1"/>
  <c r="C11" i="47" s="1"/>
  <c r="C12" i="47" s="1"/>
  <c r="C171" i="46"/>
  <c r="C172" i="46" s="1"/>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s="1"/>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s="1"/>
  <c r="C19" i="45"/>
  <c r="C20" i="45" s="1"/>
  <c r="C16" i="45"/>
  <c r="C17" i="45" s="1"/>
  <c r="C13" i="45"/>
  <c r="C14" i="45" s="1"/>
  <c r="C10" i="45"/>
  <c r="C11" i="45" s="1"/>
  <c r="E5" i="45"/>
  <c r="C5" i="45"/>
  <c r="C6" i="45"/>
  <c r="C7" i="45" s="1"/>
  <c r="C8" i="45" s="1"/>
  <c r="C52" i="44"/>
  <c r="C53" i="44"/>
  <c r="C49" i="44"/>
  <c r="C50" i="44" s="1"/>
  <c r="C46" i="44"/>
  <c r="C47" i="44" s="1"/>
  <c r="C43" i="44"/>
  <c r="C44" i="44" s="1"/>
  <c r="C40" i="44"/>
  <c r="C41" i="44" s="1"/>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s="1"/>
  <c r="C34" i="43"/>
  <c r="C35" i="43" s="1"/>
  <c r="C31" i="43"/>
  <c r="C32" i="43" s="1"/>
  <c r="C28" i="43"/>
  <c r="C29" i="43" s="1"/>
  <c r="C25" i="43"/>
  <c r="C26" i="43" s="1"/>
  <c r="C22" i="43"/>
  <c r="C23" i="43" s="1"/>
  <c r="C19" i="43"/>
  <c r="C20" i="43" s="1"/>
  <c r="C16" i="43"/>
  <c r="C17" i="43" s="1"/>
  <c r="C13" i="43"/>
  <c r="C14" i="43" s="1"/>
  <c r="C10" i="43"/>
  <c r="C11" i="43" s="1"/>
  <c r="C5" i="43"/>
  <c r="C6" i="43" s="1"/>
  <c r="C7" i="43" s="1"/>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D233" i="42"/>
  <c r="E232" i="42"/>
  <c r="D232" i="42"/>
  <c r="E231" i="42"/>
  <c r="D231" i="42"/>
  <c r="C231" i="42"/>
  <c r="E230" i="42"/>
  <c r="D230" i="42"/>
  <c r="D229" i="42"/>
  <c r="C229" i="42"/>
  <c r="E228" i="42"/>
  <c r="D228" i="42"/>
  <c r="D227" i="42"/>
  <c r="D226" i="42"/>
  <c r="C226" i="42"/>
  <c r="D225" i="42"/>
  <c r="D224"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D153" i="42"/>
  <c r="E152" i="42"/>
  <c r="D152" i="42"/>
  <c r="E151" i="42"/>
  <c r="D151" i="42"/>
  <c r="E150" i="42"/>
  <c r="D150" i="42"/>
  <c r="C150" i="42"/>
  <c r="D149" i="42"/>
  <c r="E148" i="42"/>
  <c r="D148" i="42"/>
  <c r="D147" i="42"/>
  <c r="E146" i="42"/>
  <c r="D146" i="42"/>
  <c r="D145" i="42"/>
  <c r="D144" i="42"/>
  <c r="E143" i="42"/>
  <c r="D143" i="42"/>
  <c r="D142" i="42"/>
  <c r="C142" i="42"/>
  <c r="D141" i="42"/>
  <c r="D140" i="42"/>
  <c r="D139" i="42"/>
  <c r="E138" i="42"/>
  <c r="D138" i="42"/>
  <c r="C138" i="42"/>
  <c r="B138" i="42"/>
  <c r="E137" i="42"/>
  <c r="D137" i="42"/>
  <c r="E136" i="42"/>
  <c r="D136"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D105" i="42"/>
  <c r="C105" i="42"/>
  <c r="E104" i="42"/>
  <c r="D104" i="42"/>
  <c r="E103" i="42"/>
  <c r="D103" i="42"/>
  <c r="D102" i="42"/>
  <c r="D101" i="42"/>
  <c r="D100" i="42"/>
  <c r="C100" i="42"/>
  <c r="D99" i="42"/>
  <c r="D98" i="42"/>
  <c r="D97" i="42"/>
  <c r="D96" i="42"/>
  <c r="E95" i="42"/>
  <c r="D95" i="42"/>
  <c r="D94" i="42"/>
  <c r="C94" i="42"/>
  <c r="D93" i="42"/>
  <c r="E92" i="42"/>
  <c r="D92"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D74" i="42"/>
  <c r="E73" i="42"/>
  <c r="D73" i="42"/>
  <c r="D72" i="42"/>
  <c r="E71" i="42"/>
  <c r="D71" i="42"/>
  <c r="D70" i="42"/>
  <c r="E69" i="42"/>
  <c r="D69" i="42"/>
  <c r="D68" i="42"/>
  <c r="D67" i="42"/>
  <c r="C67" i="42"/>
  <c r="E66" i="42"/>
  <c r="D66" i="42"/>
  <c r="D65" i="42"/>
  <c r="C65" i="42"/>
  <c r="D64" i="42"/>
  <c r="E63" i="42"/>
  <c r="D63" i="42"/>
  <c r="C63" i="42"/>
  <c r="D62" i="42"/>
  <c r="D61" i="42"/>
  <c r="D60" i="42"/>
  <c r="D59" i="42"/>
  <c r="D58" i="42"/>
  <c r="E57" i="42"/>
  <c r="D57" i="42"/>
  <c r="C57"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D36" i="42"/>
  <c r="D35" i="42"/>
  <c r="D34" i="42"/>
  <c r="D33" i="42"/>
  <c r="D32" i="42"/>
  <c r="D31" i="42"/>
  <c r="D30" i="42"/>
  <c r="D29" i="42"/>
  <c r="D28" i="42"/>
  <c r="C28" i="42"/>
  <c r="B28" i="42"/>
  <c r="D27" i="42"/>
  <c r="D26" i="42"/>
  <c r="C26" i="42"/>
  <c r="D25" i="42"/>
  <c r="E24" i="42"/>
  <c r="D24" i="42"/>
  <c r="C24"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D5" i="42"/>
  <c r="C5" i="42"/>
  <c r="B5" i="42"/>
  <c r="B4" i="42"/>
  <c r="C114" i="41"/>
  <c r="C115" i="41" s="1"/>
  <c r="C116" i="41" s="1"/>
  <c r="C117" i="41" s="1"/>
  <c r="C109" i="41"/>
  <c r="C110" i="41" s="1"/>
  <c r="C111" i="41" s="1"/>
  <c r="C112" i="41" s="1"/>
  <c r="C104" i="41"/>
  <c r="C105" i="41"/>
  <c r="C106" i="41" s="1"/>
  <c r="C107" i="41" s="1"/>
  <c r="C99" i="41"/>
  <c r="C100" i="41" s="1"/>
  <c r="C101" i="41" s="1"/>
  <c r="C102" i="41" s="1"/>
  <c r="C94" i="41"/>
  <c r="C95" i="41"/>
  <c r="C96" i="41" s="1"/>
  <c r="C97" i="41" s="1"/>
  <c r="C89" i="41"/>
  <c r="C90" i="41" s="1"/>
  <c r="C91" i="41" s="1"/>
  <c r="C92" i="41" s="1"/>
  <c r="C84" i="41"/>
  <c r="C85" i="41" s="1"/>
  <c r="C86" i="41" s="1"/>
  <c r="C87" i="41" s="1"/>
  <c r="C79" i="41"/>
  <c r="C80" i="41"/>
  <c r="C81" i="41" s="1"/>
  <c r="C82" i="41" s="1"/>
  <c r="C74" i="41"/>
  <c r="C75" i="41" s="1"/>
  <c r="C76" i="41" s="1"/>
  <c r="C77" i="41" s="1"/>
  <c r="C62" i="41"/>
  <c r="C63" i="41" s="1"/>
  <c r="C64" i="41" s="1"/>
  <c r="C65" i="41"/>
  <c r="C66" i="41" s="1"/>
  <c r="C67" i="41" s="1"/>
  <c r="C68" i="41" s="1"/>
  <c r="C69" i="41" s="1"/>
  <c r="C70" i="41" s="1"/>
  <c r="C71" i="41" s="1"/>
  <c r="C72" i="41" s="1"/>
  <c r="C60" i="41"/>
  <c r="C53" i="41"/>
  <c r="C54" i="41" s="1"/>
  <c r="C55" i="41" s="1"/>
  <c r="C56" i="41" s="1"/>
  <c r="C57" i="41" s="1"/>
  <c r="C58" i="41" s="1"/>
  <c r="C45" i="41"/>
  <c r="C46" i="41" s="1"/>
  <c r="C47" i="41"/>
  <c r="C48" i="41" s="1"/>
  <c r="C49" i="41" s="1"/>
  <c r="C50" i="41" s="1"/>
  <c r="C51" i="41" s="1"/>
  <c r="C40" i="41"/>
  <c r="C41" i="41" s="1"/>
  <c r="C42" i="41" s="1"/>
  <c r="C43" i="41" s="1"/>
  <c r="C35" i="41"/>
  <c r="C36" i="4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Y220" i="40" s="1"/>
  <c r="M221" i="40"/>
  <c r="W220" i="40"/>
  <c r="M220" i="40"/>
  <c r="S219" i="40"/>
  <c r="R219" i="40"/>
  <c r="S218" i="40"/>
  <c r="R218" i="40"/>
  <c r="S217" i="40"/>
  <c r="R217" i="40"/>
  <c r="S216" i="40"/>
  <c r="R216" i="40"/>
  <c r="S215" i="40"/>
  <c r="R215" i="40"/>
  <c r="S214" i="40"/>
  <c r="R214" i="40"/>
  <c r="S213" i="40"/>
  <c r="R213" i="40"/>
  <c r="S212" i="40"/>
  <c r="R212" i="40"/>
  <c r="S211" i="40"/>
  <c r="R211" i="40"/>
  <c r="M211" i="40"/>
  <c r="S210" i="40"/>
  <c r="R210" i="40"/>
  <c r="M210" i="40"/>
  <c r="S209" i="40"/>
  <c r="R209" i="40"/>
  <c r="M209" i="40"/>
  <c r="X208" i="40" s="1"/>
  <c r="S208" i="40"/>
  <c r="R208" i="40"/>
  <c r="M208" i="40"/>
  <c r="Y202" i="40"/>
  <c r="I202" i="40" s="1"/>
  <c r="H202" i="40" s="1"/>
  <c r="X202" i="40"/>
  <c r="M201" i="40"/>
  <c r="M200" i="40"/>
  <c r="M199" i="40"/>
  <c r="X198" i="40" s="1"/>
  <c r="I198" i="40" s="1"/>
  <c r="H198" i="40" s="1"/>
  <c r="R198" i="40"/>
  <c r="Y198" i="40" s="1"/>
  <c r="M198" i="40"/>
  <c r="M197" i="40"/>
  <c r="M196" i="40"/>
  <c r="R195" i="40"/>
  <c r="M195" i="40"/>
  <c r="R194" i="40"/>
  <c r="M194" i="40"/>
  <c r="X194" i="40" s="1"/>
  <c r="M193" i="40"/>
  <c r="M192" i="40"/>
  <c r="W191" i="40"/>
  <c r="Y191" i="40" s="1"/>
  <c r="R191" i="40"/>
  <c r="M191" i="40"/>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R166" i="40"/>
  <c r="Y166" i="40" s="1"/>
  <c r="M166" i="40"/>
  <c r="X167" i="40" s="1"/>
  <c r="M149" i="40"/>
  <c r="Y148" i="40"/>
  <c r="M148" i="40"/>
  <c r="M146" i="40"/>
  <c r="X145" i="40" s="1"/>
  <c r="I145" i="40" s="1"/>
  <c r="H145" i="40" s="1"/>
  <c r="V145" i="40"/>
  <c r="Y145" i="40"/>
  <c r="M145" i="40"/>
  <c r="J145" i="40"/>
  <c r="W143" i="40"/>
  <c r="Y143" i="40" s="1"/>
  <c r="X143" i="40"/>
  <c r="Y127" i="40"/>
  <c r="X127" i="40"/>
  <c r="I127" i="40" s="1"/>
  <c r="H127" i="40" s="1"/>
  <c r="Y124" i="40"/>
  <c r="X124" i="40"/>
  <c r="Y121" i="40"/>
  <c r="X121" i="40"/>
  <c r="Y118" i="40"/>
  <c r="X118" i="40"/>
  <c r="Y115" i="40"/>
  <c r="X115" i="40"/>
  <c r="I115" i="40" s="1"/>
  <c r="H115" i="40" s="1"/>
  <c r="Y112" i="40"/>
  <c r="I112" i="40" s="1"/>
  <c r="H112" i="40" s="1"/>
  <c r="X112" i="40"/>
  <c r="Y109" i="40"/>
  <c r="X109" i="40"/>
  <c r="I109" i="40"/>
  <c r="H109" i="40" s="1"/>
  <c r="Y106" i="40"/>
  <c r="X106" i="40"/>
  <c r="Y103" i="40"/>
  <c r="X103" i="40"/>
  <c r="I103" i="40" s="1"/>
  <c r="H103" i="40" s="1"/>
  <c r="H62" i="40"/>
  <c r="V57" i="40"/>
  <c r="Y55" i="40"/>
  <c r="X55" i="40"/>
  <c r="I55" i="40" s="1"/>
  <c r="H55" i="40" s="1"/>
  <c r="V53" i="40"/>
  <c r="Y51" i="40" s="1"/>
  <c r="X51" i="40"/>
  <c r="I47" i="40"/>
  <c r="H47" i="40"/>
  <c r="Y45" i="40"/>
  <c r="X45" i="40"/>
  <c r="I45" i="40" s="1"/>
  <c r="H45" i="40" s="1"/>
  <c r="Y43" i="40"/>
  <c r="X43" i="40"/>
  <c r="I43" i="40" s="1"/>
  <c r="H43" i="40" s="1"/>
  <c r="Y41" i="40"/>
  <c r="X41" i="40"/>
  <c r="Y39" i="40"/>
  <c r="X39" i="40"/>
  <c r="I39" i="40" s="1"/>
  <c r="H39" i="40" s="1"/>
  <c r="Y37" i="40"/>
  <c r="X37" i="40"/>
  <c r="I37" i="40" s="1"/>
  <c r="H37" i="40" s="1"/>
  <c r="Y35" i="40"/>
  <c r="X35" i="40"/>
  <c r="Y33" i="40"/>
  <c r="X33" i="40"/>
  <c r="I33" i="40" s="1"/>
  <c r="H33" i="40"/>
  <c r="Y31" i="40"/>
  <c r="X31" i="40"/>
  <c r="I31" i="40" s="1"/>
  <c r="H31" i="40" s="1"/>
  <c r="Y29" i="40"/>
  <c r="X29" i="40"/>
  <c r="Y27" i="40"/>
  <c r="X27" i="40"/>
  <c r="I27" i="40" s="1"/>
  <c r="H27" i="40" s="1"/>
  <c r="Y25" i="40"/>
  <c r="X25" i="40"/>
  <c r="I25" i="40" s="1"/>
  <c r="H25" i="40" s="1"/>
  <c r="Y23" i="40"/>
  <c r="X23" i="40"/>
  <c r="I23" i="40" s="1"/>
  <c r="H23" i="40" s="1"/>
  <c r="Y21" i="40"/>
  <c r="X21" i="40"/>
  <c r="I21" i="40" s="1"/>
  <c r="H21" i="40"/>
  <c r="Y19" i="40"/>
  <c r="X19" i="40"/>
  <c r="Y17" i="40"/>
  <c r="X17" i="40"/>
  <c r="I17" i="40" s="1"/>
  <c r="H17" i="40" s="1"/>
  <c r="Y13" i="40"/>
  <c r="X13" i="40"/>
  <c r="I13" i="40" s="1"/>
  <c r="H13" i="40" s="1"/>
  <c r="Y9" i="40"/>
  <c r="X9" i="40"/>
  <c r="I9" i="40" s="1"/>
  <c r="H9" i="40" s="1"/>
  <c r="H8" i="40"/>
  <c r="M6" i="40"/>
  <c r="X6" i="40" s="1"/>
  <c r="W6" i="40"/>
  <c r="R6" i="40"/>
  <c r="Y6" i="40" s="1"/>
  <c r="P7" i="49"/>
  <c r="F5" i="42" s="1"/>
  <c r="P196" i="49"/>
  <c r="F194" i="42" s="1"/>
  <c r="I41" i="40"/>
  <c r="H41" i="40" s="1"/>
  <c r="P9" i="49"/>
  <c r="F7" i="42" s="1"/>
  <c r="P89" i="49"/>
  <c r="F87" i="42" s="1"/>
  <c r="P137" i="49"/>
  <c r="F135" i="42"/>
  <c r="T30" i="56"/>
  <c r="T78" i="56"/>
  <c r="T54" i="56"/>
  <c r="R66" i="56"/>
  <c r="T66" i="56"/>
  <c r="R54" i="56"/>
  <c r="R30" i="56"/>
  <c r="P264" i="49"/>
  <c r="F262" i="42"/>
  <c r="P128" i="49"/>
  <c r="F126" i="42"/>
  <c r="P208" i="49"/>
  <c r="F206" i="42" s="1"/>
  <c r="P224" i="49"/>
  <c r="F222" i="42" s="1"/>
  <c r="P106" i="49"/>
  <c r="F104" i="42" s="1"/>
  <c r="P202" i="49"/>
  <c r="F200" i="42" s="1"/>
  <c r="P103" i="49"/>
  <c r="F101" i="42" s="1"/>
  <c r="P151" i="49"/>
  <c r="F149" i="42" s="1"/>
  <c r="P183" i="49"/>
  <c r="F181" i="42" s="1"/>
  <c r="P231" i="49"/>
  <c r="F229" i="42"/>
  <c r="P193" i="49"/>
  <c r="F191" i="42"/>
  <c r="P257" i="49"/>
  <c r="F255" i="42" s="1"/>
  <c r="P142" i="49"/>
  <c r="F140" i="42"/>
  <c r="P158" i="49"/>
  <c r="F156" i="42" s="1"/>
  <c r="P123" i="49"/>
  <c r="F121" i="42" s="1"/>
  <c r="P187" i="49"/>
  <c r="F185" i="42"/>
  <c r="P267" i="49"/>
  <c r="F265" i="42" s="1"/>
  <c r="P201" i="49"/>
  <c r="F199" i="42" s="1"/>
  <c r="P217" i="49"/>
  <c r="F215" i="42" s="1"/>
  <c r="P233" i="49"/>
  <c r="F231" i="42"/>
  <c r="P166" i="49"/>
  <c r="F164" i="42" s="1"/>
  <c r="P198" i="49"/>
  <c r="F196" i="42" s="1"/>
  <c r="P214" i="49"/>
  <c r="F212" i="42" s="1"/>
  <c r="P230" i="49"/>
  <c r="F228" i="42" s="1"/>
  <c r="P19" i="49"/>
  <c r="F17" i="42" s="1"/>
  <c r="P51" i="49"/>
  <c r="F49" i="42"/>
  <c r="P83" i="49"/>
  <c r="F81" i="42"/>
  <c r="P195" i="49"/>
  <c r="F193" i="42" s="1"/>
  <c r="P211" i="49"/>
  <c r="F209" i="42" s="1"/>
  <c r="P227" i="49"/>
  <c r="F225" i="42"/>
  <c r="P16" i="49"/>
  <c r="F14" i="42" s="1"/>
  <c r="P64" i="49"/>
  <c r="F62" i="42" s="1"/>
  <c r="P13" i="49"/>
  <c r="F11" i="42" s="1"/>
  <c r="P29" i="49"/>
  <c r="F27" i="42"/>
  <c r="P45" i="49"/>
  <c r="F43" i="42" s="1"/>
  <c r="P61" i="49"/>
  <c r="F59" i="42"/>
  <c r="P77" i="49"/>
  <c r="F75" i="42" s="1"/>
  <c r="P141" i="49"/>
  <c r="F139" i="42" s="1"/>
  <c r="P157" i="49"/>
  <c r="F155" i="42"/>
  <c r="P205" i="49"/>
  <c r="F203" i="42"/>
  <c r="P221" i="49"/>
  <c r="F219" i="42" s="1"/>
  <c r="P253" i="49"/>
  <c r="F251" i="42" s="1"/>
  <c r="P10" i="49"/>
  <c r="F8" i="42" s="1"/>
  <c r="P42" i="49"/>
  <c r="F40" i="42" s="1"/>
  <c r="P58" i="49"/>
  <c r="F56" i="42" s="1"/>
  <c r="P90" i="49"/>
  <c r="F88" i="42" s="1"/>
  <c r="P218" i="49"/>
  <c r="F216" i="42"/>
  <c r="P266" i="49"/>
  <c r="F264" i="42" s="1"/>
  <c r="P263" i="49"/>
  <c r="F261" i="42" s="1"/>
  <c r="P260" i="49"/>
  <c r="F258" i="42"/>
  <c r="P17" i="49"/>
  <c r="F15" i="42" s="1"/>
  <c r="P33" i="49"/>
  <c r="F31" i="42" s="1"/>
  <c r="P65" i="49"/>
  <c r="F63" i="42" s="1"/>
  <c r="P97" i="49"/>
  <c r="F95" i="42"/>
  <c r="P113" i="49"/>
  <c r="F111" i="42" s="1"/>
  <c r="P241" i="49"/>
  <c r="F239" i="42" s="1"/>
  <c r="P190" i="49"/>
  <c r="F188" i="42" s="1"/>
  <c r="P254" i="49"/>
  <c r="F252" i="42" s="1"/>
  <c r="P27" i="49"/>
  <c r="F25" i="42"/>
  <c r="P43" i="49"/>
  <c r="F41" i="42" s="1"/>
  <c r="P59" i="49"/>
  <c r="F57" i="42"/>
  <c r="P91" i="49"/>
  <c r="F89" i="42" s="1"/>
  <c r="P107" i="49"/>
  <c r="F105" i="42" s="1"/>
  <c r="P139" i="49"/>
  <c r="F137" i="42" s="1"/>
  <c r="P235" i="49"/>
  <c r="F233" i="42"/>
  <c r="P251" i="49"/>
  <c r="F249" i="42" s="1"/>
  <c r="P24" i="49"/>
  <c r="F22" i="42"/>
  <c r="P40" i="49"/>
  <c r="F38" i="42" s="1"/>
  <c r="P88" i="49"/>
  <c r="F86" i="42" s="1"/>
  <c r="P104" i="49"/>
  <c r="F102" i="42"/>
  <c r="P136" i="49"/>
  <c r="F134" i="42" s="1"/>
  <c r="P184" i="49"/>
  <c r="F182" i="42" s="1"/>
  <c r="P216" i="49"/>
  <c r="F214" i="42" s="1"/>
  <c r="P232" i="49"/>
  <c r="F230" i="42" s="1"/>
  <c r="P248" i="49"/>
  <c r="F246" i="42" s="1"/>
  <c r="P133" i="49"/>
  <c r="F131" i="42" s="1"/>
  <c r="P165" i="49"/>
  <c r="F163" i="42"/>
  <c r="P213" i="49"/>
  <c r="F211" i="42"/>
  <c r="P229" i="49"/>
  <c r="F227" i="42"/>
  <c r="P245" i="49"/>
  <c r="F243" i="42"/>
  <c r="P34" i="49"/>
  <c r="F32" i="42" s="1"/>
  <c r="P50" i="49"/>
  <c r="F48" i="42" s="1"/>
  <c r="P98" i="49"/>
  <c r="F96" i="42"/>
  <c r="P114" i="49"/>
  <c r="F112" i="42" s="1"/>
  <c r="P130" i="49"/>
  <c r="F128" i="42" s="1"/>
  <c r="P146" i="49"/>
  <c r="F144" i="42"/>
  <c r="P210" i="49"/>
  <c r="F208" i="42" s="1"/>
  <c r="P226" i="49"/>
  <c r="F224" i="42"/>
  <c r="P242" i="49"/>
  <c r="F240" i="42"/>
  <c r="P15" i="49"/>
  <c r="F13" i="42" s="1"/>
  <c r="P31" i="49"/>
  <c r="F29" i="42"/>
  <c r="P79" i="49"/>
  <c r="F77" i="42" s="1"/>
  <c r="P143" i="49"/>
  <c r="F141" i="42" s="1"/>
  <c r="P207" i="49"/>
  <c r="F205" i="42"/>
  <c r="P223" i="49"/>
  <c r="F221" i="42"/>
  <c r="P239" i="49"/>
  <c r="F237" i="42" s="1"/>
  <c r="P140" i="49"/>
  <c r="F138" i="42" s="1"/>
  <c r="F170" i="42"/>
  <c r="P204" i="49"/>
  <c r="F202" i="42" s="1"/>
  <c r="P220" i="49"/>
  <c r="F218" i="42"/>
  <c r="P236" i="49"/>
  <c r="F234" i="42" s="1"/>
  <c r="P6" i="49"/>
  <c r="F4" i="42" s="1"/>
  <c r="P22" i="49"/>
  <c r="F20" i="42"/>
  <c r="P54" i="49"/>
  <c r="F52" i="42"/>
  <c r="P62" i="49"/>
  <c r="F60" i="42" s="1"/>
  <c r="P94" i="49"/>
  <c r="F92" i="42" s="1"/>
  <c r="P110" i="49"/>
  <c r="F108" i="42" s="1"/>
  <c r="P118" i="49"/>
  <c r="F116" i="42" s="1"/>
  <c r="P12" i="49"/>
  <c r="F10" i="42" s="1"/>
  <c r="P20" i="49"/>
  <c r="F18" i="42" s="1"/>
  <c r="P28" i="49"/>
  <c r="F26" i="42" s="1"/>
  <c r="P52" i="49"/>
  <c r="F50" i="42" s="1"/>
  <c r="P68" i="49"/>
  <c r="F66" i="42"/>
  <c r="P76" i="49"/>
  <c r="F74" i="42" s="1"/>
  <c r="P92" i="49"/>
  <c r="F90" i="42"/>
  <c r="P100" i="49"/>
  <c r="F98"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4" i="39" s="1"/>
  <c r="F7" i="39"/>
  <c r="F8" i="39"/>
  <c r="H4" i="13"/>
  <c r="H3" i="13"/>
  <c r="R11" i="2"/>
  <c r="O11" i="2"/>
  <c r="L11" i="2"/>
  <c r="F13" i="39"/>
  <c r="F11" i="39"/>
  <c r="F12" i="39"/>
  <c r="F10" i="39"/>
  <c r="J5" i="53"/>
  <c r="X89" i="55" l="1"/>
  <c r="AL55" i="56"/>
  <c r="AI57" i="56"/>
  <c r="AM81" i="56"/>
  <c r="I6" i="40"/>
  <c r="H6" i="40" s="1"/>
  <c r="I29" i="40"/>
  <c r="H29" i="40" s="1"/>
  <c r="P37" i="49"/>
  <c r="F35" i="42" s="1"/>
  <c r="I168" i="40"/>
  <c r="H168" i="40" s="1"/>
  <c r="I19" i="40"/>
  <c r="H19" i="40" s="1"/>
  <c r="I51" i="40"/>
  <c r="I124" i="40"/>
  <c r="H124" i="40" s="1"/>
  <c r="I143" i="40"/>
  <c r="P69" i="49"/>
  <c r="F67" i="42" s="1"/>
  <c r="P270" i="49"/>
  <c r="F268" i="42" s="1"/>
  <c r="I35" i="40"/>
  <c r="H35" i="40" s="1"/>
  <c r="I106" i="40"/>
  <c r="H106" i="40" s="1"/>
  <c r="X148" i="40"/>
  <c r="I148" i="40" s="1"/>
  <c r="H148" i="40" s="1"/>
  <c r="Y194" i="40"/>
  <c r="I194" i="40" s="1"/>
  <c r="H194" i="40" s="1"/>
  <c r="X220" i="40"/>
  <c r="I220" i="40" s="1"/>
  <c r="H220" i="40" s="1"/>
  <c r="P18" i="49"/>
  <c r="F16" i="42" s="1"/>
  <c r="P23" i="49"/>
  <c r="F21" i="42" s="1"/>
  <c r="P25" i="49"/>
  <c r="F23" i="42" s="1"/>
  <c r="P26" i="49"/>
  <c r="F24" i="42" s="1"/>
  <c r="P75" i="49"/>
  <c r="F73" i="42" s="1"/>
  <c r="P78" i="49"/>
  <c r="F76" i="42" s="1"/>
  <c r="P86" i="49"/>
  <c r="F84" i="42" s="1"/>
  <c r="P93" i="49"/>
  <c r="F91" i="42" s="1"/>
  <c r="P96" i="49"/>
  <c r="F94" i="42" s="1"/>
  <c r="P99" i="49"/>
  <c r="F97" i="42" s="1"/>
  <c r="P112" i="49"/>
  <c r="F110" i="42" s="1"/>
  <c r="P135" i="49"/>
  <c r="F133" i="42" s="1"/>
  <c r="P138" i="49"/>
  <c r="F136" i="42" s="1"/>
  <c r="P197" i="49"/>
  <c r="F195" i="42" s="1"/>
  <c r="P200" i="49"/>
  <c r="F198" i="42" s="1"/>
  <c r="P203" i="49"/>
  <c r="F201" i="42" s="1"/>
  <c r="P206" i="49"/>
  <c r="F204" i="42" s="1"/>
  <c r="P212" i="49"/>
  <c r="F210" i="42" s="1"/>
  <c r="P215" i="49"/>
  <c r="F213" i="42" s="1"/>
  <c r="P222" i="49"/>
  <c r="F220" i="42" s="1"/>
  <c r="P225" i="49"/>
  <c r="F223" i="42" s="1"/>
  <c r="P228" i="49"/>
  <c r="F226" i="42" s="1"/>
  <c r="P244" i="49"/>
  <c r="F242" i="42" s="1"/>
  <c r="P247" i="49"/>
  <c r="F245" i="42" s="1"/>
  <c r="P250" i="49"/>
  <c r="F248" i="42" s="1"/>
  <c r="P256" i="49"/>
  <c r="F254" i="42" s="1"/>
  <c r="P259" i="49"/>
  <c r="F257" i="42" s="1"/>
  <c r="P262" i="49"/>
  <c r="F260" i="42" s="1"/>
  <c r="Y19" i="54"/>
  <c r="Y18" i="54"/>
  <c r="P21" i="49"/>
  <c r="F19" i="42" s="1"/>
  <c r="P30" i="49"/>
  <c r="F28" i="42" s="1"/>
  <c r="P39" i="49"/>
  <c r="F37" i="42" s="1"/>
  <c r="P56" i="49"/>
  <c r="F54" i="42" s="1"/>
  <c r="P66" i="49"/>
  <c r="F64" i="42" s="1"/>
  <c r="P101" i="49"/>
  <c r="F99" i="42" s="1"/>
  <c r="P111" i="49"/>
  <c r="F109" i="42" s="1"/>
  <c r="P120" i="49"/>
  <c r="F118" i="42" s="1"/>
  <c r="P150" i="49"/>
  <c r="F148" i="42" s="1"/>
  <c r="P153" i="49"/>
  <c r="F151" i="42" s="1"/>
  <c r="P175" i="49"/>
  <c r="F173" i="42" s="1"/>
  <c r="P181" i="49"/>
  <c r="F179" i="42" s="1"/>
  <c r="P188" i="49"/>
  <c r="F186" i="42" s="1"/>
  <c r="P191" i="49"/>
  <c r="F189" i="42" s="1"/>
  <c r="P194" i="49"/>
  <c r="F192" i="42" s="1"/>
  <c r="P219" i="49"/>
  <c r="F217" i="42" s="1"/>
  <c r="P243" i="49"/>
  <c r="F241" i="42" s="1"/>
  <c r="P246" i="49"/>
  <c r="F244" i="42" s="1"/>
  <c r="P249" i="49"/>
  <c r="F247" i="42" s="1"/>
  <c r="P252" i="49"/>
  <c r="F250" i="42" s="1"/>
  <c r="P255" i="49"/>
  <c r="F253" i="42" s="1"/>
  <c r="P258" i="49"/>
  <c r="F256" i="42" s="1"/>
  <c r="P261" i="49"/>
  <c r="F259" i="42" s="1"/>
  <c r="P268" i="49"/>
  <c r="F266" i="42" s="1"/>
  <c r="S79" i="56"/>
  <c r="AC81" i="56"/>
  <c r="AC83" i="56" s="1"/>
  <c r="E11" i="37"/>
  <c r="X166" i="40"/>
  <c r="I167" i="40" s="1"/>
  <c r="X191" i="40"/>
  <c r="I191" i="40" s="1"/>
  <c r="H191" i="40" s="1"/>
  <c r="Y208" i="40"/>
  <c r="I208" i="40" s="1"/>
  <c r="H208" i="40" s="1"/>
  <c r="P8" i="49"/>
  <c r="F6" i="42" s="1"/>
  <c r="P11" i="49"/>
  <c r="F9" i="42" s="1"/>
  <c r="P14" i="49"/>
  <c r="F12" i="42" s="1"/>
  <c r="P35" i="49"/>
  <c r="F33" i="42" s="1"/>
  <c r="P38" i="49"/>
  <c r="F36" i="42" s="1"/>
  <c r="P41" i="49"/>
  <c r="F39" i="42" s="1"/>
  <c r="P44" i="49"/>
  <c r="F42" i="42" s="1"/>
  <c r="P63" i="49"/>
  <c r="F61" i="42" s="1"/>
  <c r="P67" i="49"/>
  <c r="F65" i="42" s="1"/>
  <c r="P73" i="49"/>
  <c r="F71" i="42" s="1"/>
  <c r="P84" i="49"/>
  <c r="F82" i="42" s="1"/>
  <c r="P87" i="49"/>
  <c r="F85" i="42" s="1"/>
  <c r="P108" i="49"/>
  <c r="F106" i="42" s="1"/>
  <c r="P121" i="49"/>
  <c r="F119" i="42" s="1"/>
  <c r="P125" i="49"/>
  <c r="F123" i="42" s="1"/>
  <c r="P127" i="49"/>
  <c r="F125" i="42" s="1"/>
  <c r="P131" i="49"/>
  <c r="F129" i="42" s="1"/>
  <c r="P147" i="49"/>
  <c r="F145" i="42" s="1"/>
  <c r="P163" i="49"/>
  <c r="F161" i="42" s="1"/>
  <c r="P169" i="49"/>
  <c r="F167" i="42" s="1"/>
  <c r="P176" i="49"/>
  <c r="F174" i="42" s="1"/>
  <c r="P238" i="49"/>
  <c r="F236" i="42" s="1"/>
  <c r="P240" i="49"/>
  <c r="F238" i="42" s="1"/>
  <c r="P265" i="49"/>
  <c r="F263" i="42" s="1"/>
  <c r="P269" i="49"/>
  <c r="F267" i="42" s="1"/>
  <c r="J26" i="37"/>
  <c r="AM42" i="56"/>
  <c r="AN43" i="56"/>
  <c r="E6" i="39"/>
  <c r="AD57" i="56"/>
  <c r="T71" i="56"/>
  <c r="F9" i="56" s="1"/>
  <c r="Y111" i="55"/>
  <c r="E11" i="39"/>
  <c r="E19" i="39"/>
  <c r="T83" i="56"/>
  <c r="F10" i="56" s="1"/>
  <c r="T35" i="56"/>
  <c r="F6" i="56" s="1"/>
  <c r="E8" i="39"/>
  <c r="E14" i="39"/>
  <c r="E4" i="39"/>
  <c r="E9" i="39"/>
  <c r="E18" i="39"/>
  <c r="E10" i="39"/>
  <c r="E13" i="39"/>
  <c r="E5" i="39"/>
  <c r="E21" i="39"/>
  <c r="O99" i="54"/>
  <c r="X99" i="54" s="1"/>
  <c r="O27" i="55"/>
  <c r="X27" i="55" s="1"/>
  <c r="O29" i="55"/>
  <c r="X29" i="55" s="1"/>
  <c r="O51" i="55"/>
  <c r="X51" i="55" s="1"/>
  <c r="O53" i="55"/>
  <c r="X53" i="55" s="1"/>
  <c r="O75" i="55"/>
  <c r="Y75" i="55" s="1"/>
  <c r="O77" i="55"/>
  <c r="X77" i="55" s="1"/>
  <c r="O99" i="55"/>
  <c r="X99" i="55" s="1"/>
  <c r="O101" i="55"/>
  <c r="X101" i="55" s="1"/>
  <c r="O123" i="55"/>
  <c r="X123" i="55" s="1"/>
  <c r="O125" i="55"/>
  <c r="X125" i="55" s="1"/>
  <c r="W42" i="56"/>
  <c r="O27" i="54"/>
  <c r="X27" i="54" s="1"/>
  <c r="O50" i="54"/>
  <c r="X50" i="54" s="1"/>
  <c r="O74" i="54"/>
  <c r="X74" i="54" s="1"/>
  <c r="O77" i="54"/>
  <c r="X77" i="54" s="1"/>
  <c r="O98" i="54"/>
  <c r="X98" i="54" s="1"/>
  <c r="O101" i="54"/>
  <c r="Y101" i="54" s="1"/>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A87" i="55"/>
  <c r="AC66" i="56"/>
  <c r="AK46" i="56"/>
  <c r="AC68" i="56"/>
  <c r="AL46" i="56"/>
  <c r="AD67" i="56"/>
  <c r="Z132" i="55"/>
  <c r="AM78" i="56"/>
  <c r="AK79" i="56"/>
  <c r="C15" i="55"/>
  <c r="C15" i="54"/>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Y110" i="54"/>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Y99" i="54"/>
  <c r="Z19" i="54"/>
  <c r="AA19" i="54" s="1"/>
  <c r="Y53" i="54"/>
  <c r="Y30" i="54"/>
  <c r="Y102" i="54"/>
  <c r="Y75" i="54"/>
  <c r="Y78" i="54"/>
  <c r="Y122" i="54"/>
  <c r="Y28" i="54"/>
  <c r="Y124" i="54"/>
  <c r="Y100" i="54"/>
  <c r="X100" i="54"/>
  <c r="X54" i="55"/>
  <c r="AJ34" i="56"/>
  <c r="X76" i="54"/>
  <c r="Y76" i="54"/>
  <c r="Y28" i="55"/>
  <c r="X28" i="55"/>
  <c r="X123" i="54"/>
  <c r="Y123" i="54"/>
  <c r="Z19" i="55"/>
  <c r="Z101" i="55" s="1"/>
  <c r="Y26" i="55"/>
  <c r="Y74" i="55"/>
  <c r="Y122" i="55"/>
  <c r="Y50"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X127" i="55" l="1"/>
  <c r="Y77" i="55"/>
  <c r="Y79" i="55" s="1"/>
  <c r="Y53" i="55"/>
  <c r="Y98" i="54"/>
  <c r="Y27" i="54"/>
  <c r="Y50" i="54"/>
  <c r="Y55" i="54" s="1"/>
  <c r="F11" i="56"/>
  <c r="Y27" i="55"/>
  <c r="X75" i="55"/>
  <c r="X79" i="55" s="1"/>
  <c r="X101" i="54"/>
  <c r="X103" i="54" s="1"/>
  <c r="AE33" i="56"/>
  <c r="Z9" i="56"/>
  <c r="AF79" i="56" s="1"/>
  <c r="Y123" i="55"/>
  <c r="Y125" i="55"/>
  <c r="Y29" i="55"/>
  <c r="AC71" i="56"/>
  <c r="Y51" i="55"/>
  <c r="Y99" i="55"/>
  <c r="Y103" i="55" s="1"/>
  <c r="Y77" i="54"/>
  <c r="X103" i="55"/>
  <c r="AK47" i="56"/>
  <c r="AL71" i="56"/>
  <c r="Y74" i="54"/>
  <c r="Y79" i="54" s="1"/>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Y41" i="55"/>
  <c r="Y103" i="54"/>
  <c r="Z89" i="55"/>
  <c r="W83" i="56"/>
  <c r="Y31" i="54"/>
  <c r="Z75" i="55"/>
  <c r="X55" i="54"/>
  <c r="AJ35" i="56"/>
  <c r="AD47" i="56"/>
  <c r="AC47" i="56"/>
  <c r="W71" i="56"/>
  <c r="X31" i="55"/>
  <c r="W59" i="56"/>
  <c r="Y113" i="55"/>
  <c r="Y8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X127" i="54"/>
  <c r="Z54" i="55"/>
  <c r="X31" i="54"/>
  <c r="AI35" i="56"/>
  <c r="AN35" i="56"/>
  <c r="Y55" i="55" l="1"/>
  <c r="Y31" i="55"/>
  <c r="AF46" i="56"/>
  <c r="AF58" i="56"/>
  <c r="AF66" i="56"/>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Y9" i="55" s="1"/>
  <c r="Z81" i="56"/>
  <c r="AE59" i="56"/>
  <c r="Z43" i="56"/>
  <c r="Z45" i="56"/>
  <c r="Z57" i="56"/>
  <c r="Z68" i="56"/>
  <c r="AA10" i="56"/>
  <c r="AA81" i="56" s="1"/>
  <c r="H8" i="37"/>
  <c r="AA65" i="55"/>
  <c r="AE47" i="56"/>
  <c r="Z111" i="54"/>
  <c r="AA113" i="55"/>
  <c r="Z58" i="56"/>
  <c r="Z30" i="56"/>
  <c r="Z70" i="56"/>
  <c r="Z31" i="56"/>
  <c r="AG56" i="56"/>
  <c r="AA41" i="55"/>
  <c r="AE35" i="56"/>
  <c r="AA89" i="55"/>
  <c r="AB87" i="55"/>
  <c r="AE71" i="56"/>
  <c r="Z82" i="56"/>
  <c r="Z80" i="56"/>
  <c r="Z46" i="56"/>
  <c r="Z32" i="56"/>
  <c r="Z42" i="56"/>
  <c r="Z78" i="56"/>
  <c r="Z79" i="56"/>
  <c r="Z55" i="56"/>
  <c r="Y59"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A31" i="56" l="1"/>
  <c r="AA82" i="56"/>
  <c r="AG67" i="56"/>
  <c r="AA55" i="56"/>
  <c r="AA32" i="56"/>
  <c r="AA34" i="56"/>
  <c r="AA78" i="56"/>
  <c r="AA54" i="56"/>
  <c r="AA66" i="56"/>
  <c r="AA69" i="56"/>
  <c r="AA33" i="56"/>
  <c r="AG66" i="56"/>
  <c r="AA46" i="56"/>
  <c r="AA58" i="56"/>
  <c r="AA70" i="56"/>
  <c r="AA67" i="56"/>
  <c r="AA44" i="56"/>
  <c r="AA57" i="56"/>
  <c r="AF71" i="56"/>
  <c r="AA68" i="56"/>
  <c r="AA79" i="56"/>
  <c r="AA42" i="56"/>
  <c r="AA43" i="56"/>
  <c r="AG78" i="56"/>
  <c r="AG43" i="56"/>
  <c r="AG30" i="56"/>
  <c r="AG45" i="56"/>
  <c r="AG34" i="56"/>
  <c r="AG33" i="56"/>
  <c r="AG46" i="56"/>
  <c r="AG32" i="56"/>
  <c r="AG82" i="56"/>
  <c r="AG57" i="56"/>
  <c r="AG81" i="56"/>
  <c r="AG54" i="56"/>
  <c r="AG70" i="56"/>
  <c r="AG69" i="56"/>
  <c r="AG79" i="56"/>
  <c r="AG58" i="56"/>
  <c r="AF59" i="56"/>
  <c r="AF83" i="56"/>
  <c r="AF35" i="56"/>
  <c r="AF47" i="56"/>
  <c r="E6" i="37"/>
  <c r="AA45" i="56"/>
  <c r="AG42" i="56"/>
  <c r="AG68" i="56"/>
  <c r="AG80" i="56"/>
  <c r="AG31" i="56"/>
  <c r="AB9" i="56"/>
  <c r="AH44" i="56" s="1"/>
  <c r="AA30" i="56"/>
  <c r="AG44" i="56"/>
  <c r="J4" i="57"/>
  <c r="AB10" i="56"/>
  <c r="AB46" i="56" s="1"/>
  <c r="AA56" i="56"/>
  <c r="AA80" i="56"/>
  <c r="J8" i="37"/>
  <c r="Z47" i="56"/>
  <c r="Z83" i="56"/>
  <c r="Z59" i="56"/>
  <c r="Z35" i="56"/>
  <c r="AH58" i="56"/>
  <c r="AC133" i="55"/>
  <c r="T133" i="55" s="1"/>
  <c r="AA10" i="55"/>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P50" i="54" s="1"/>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G83" i="56" l="1"/>
  <c r="AA47" i="56"/>
  <c r="AA83" i="56"/>
  <c r="AA71" i="56"/>
  <c r="AA59" i="56"/>
  <c r="AH66" i="56"/>
  <c r="AA35" i="56"/>
  <c r="AG35" i="56"/>
  <c r="AG59" i="56"/>
  <c r="E9" i="37"/>
  <c r="AG71" i="56"/>
  <c r="AH70" i="56"/>
  <c r="AH80" i="56"/>
  <c r="AG47" i="56"/>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5" i="54"/>
  <c r="H7" i="37" l="1"/>
  <c r="AB35" i="56"/>
  <c r="AH83" i="56"/>
  <c r="AH47" i="56"/>
  <c r="AH71" i="56"/>
  <c r="AH59" i="56"/>
  <c r="AH35" i="56"/>
  <c r="AB59" i="56"/>
  <c r="AB47" i="56"/>
  <c r="AB83" i="56"/>
  <c r="AB71"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E6" i="54"/>
  <c r="D4" i="57" s="1"/>
  <c r="I6" i="37"/>
  <c r="J6" i="37" s="1"/>
  <c r="AC9" i="55"/>
  <c r="D35" i="32" l="1"/>
  <c r="AC10" i="54"/>
  <c r="I5" i="37"/>
  <c r="J5" i="37" s="1"/>
  <c r="H9" i="37"/>
  <c r="AC11" i="55"/>
  <c r="E6" i="55"/>
  <c r="E30" i="32"/>
  <c r="I9" i="37" l="1"/>
  <c r="J9" i="37" s="1"/>
  <c r="I12" i="37"/>
  <c r="J12" i="37" s="1"/>
  <c r="E7" i="54"/>
  <c r="AC11" i="54"/>
  <c r="E8" i="55"/>
  <c r="E32" i="32" s="1"/>
  <c r="D32" i="32" s="1"/>
  <c r="E34" i="32"/>
  <c r="F4" i="57"/>
  <c r="D5" i="53"/>
  <c r="D30" i="32"/>
  <c r="E43" i="32" l="1"/>
  <c r="I5" i="53" s="1"/>
  <c r="I4" i="57"/>
  <c r="E4" i="57"/>
  <c r="K4" i="57" s="1"/>
  <c r="E31" i="32"/>
  <c r="E8" i="54"/>
  <c r="E28" i="32" s="1"/>
  <c r="D34" i="32"/>
  <c r="F5" i="53"/>
  <c r="D5" i="57" l="1"/>
  <c r="D43" i="32"/>
  <c r="D28" i="32"/>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<sst xmlns="http://schemas.openxmlformats.org/spreadsheetml/2006/main" count="2877" uniqueCount="1331">
  <si>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</si>
  <si>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</si>
  <si>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</si>
  <si>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</si>
  <si>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</si>
  <si>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</si>
  <si>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</si>
  <si>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</si>
  <si>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</si>
  <si>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</si>
  <si>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</si>
  <si>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</si>
  <si>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</si>
  <si>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</si>
  <si>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</si>
  <si>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</si>
  <si>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</si>
  <si>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</si>
  <si>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</si>
  <si>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</si>
  <si>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</si>
  <si>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</si>
  <si>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</si>
  <si>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</si>
  <si>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</si>
  <si>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</si>
  <si>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</si>
  <si>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</si>
  <si>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</si>
  <si>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</si>
  <si>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</si>
  <si>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</si>
  <si>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</si>
  <si>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</si>
  <si>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</si>
  <si>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</si>
  <si>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</si>
  <si>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</si>
  <si>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</si>
  <si>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</si>
  <si>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</si>
  <si>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</si>
  <si>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</si>
  <si>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</si>
  <si>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</si>
  <si>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</si>
  <si>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</si>
  <si>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</si>
  <si>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</si>
  <si>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</si>
  <si>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</si>
  <si>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</si>
  <si>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</si>
  <si>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</si>
  <si>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</si>
  <si>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</si>
  <si>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</si>
  <si>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</si>
  <si>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</si>
  <si>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</si>
  <si>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</si>
  <si>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</si>
  <si>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</si>
  <si>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</si>
  <si>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</si>
  <si>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</si>
  <si>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</si>
  <si>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</si>
  <si>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</si>
  <si>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</si>
  <si>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</si>
  <si>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</si>
  <si>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</si>
  <si>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</si>
  <si>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</si>
  <si>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</si>
  <si>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</si>
  <si>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</si>
  <si>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</si>
  <si>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</si>
  <si>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</si>
  <si>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</si>
  <si>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</si>
  <si>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</si>
  <si>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</si>
  <si>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</si>
  <si>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</si>
  <si>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</si>
  <si>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</si>
  <si>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</si>
  <si>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</si>
  <si>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</si>
  <si>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</si>
  <si>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</si>
  <si>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</si>
  <si>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</si>
  <si>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</si>
  <si>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</si>
  <si>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</si>
  <si>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</si>
  <si>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</si>
  <si>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</si>
  <si>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</si>
  <si>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</si>
  <si>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</si>
  <si>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</si>
  <si>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</si>
  <si>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</si>
  <si>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</si>
  <si>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</si>
  <si>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</si>
  <si>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</si>
  <si>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</si>
  <si>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</si>
  <si>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</si>
  <si>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</si>
  <si>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</si>
  <si>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</si>
  <si>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</si>
  <si>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</si>
  <si>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</si>
  <si>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</si>
  <si>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</si>
  <si>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</si>
  <si>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</si>
  <si>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</si>
  <si>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</si>
  <si>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</si>
  <si>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</si>
  <si>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</si>
  <si>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</si>
  <si>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</si>
  <si>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</si>
  <si>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</si>
  <si>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</si>
  <si>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</si>
  <si>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</si>
  <si>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</si>
  <si>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</si>
  <si>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</si>
  <si>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</si>
  <si>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</si>
  <si>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</si>
  <si>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</si>
  <si>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</si>
  <si>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</si>
  <si>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</si>
  <si>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</si>
  <si>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</si>
  <si>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</si>
  <si>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</si>
  <si>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</si>
  <si>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</si>
  <si>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</si>
  <si>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</si>
  <si>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</si>
  <si>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</si>
  <si>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</si>
  <si>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</si>
  <si>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</si>
  <si>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</si>
  <si>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</si>
  <si>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</si>
  <si>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</si>
  <si>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</si>
  <si>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</si>
  <si>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</si>
  <si>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</si>
  <si>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</si>
  <si>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</si>
  <si>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</si>
  <si>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</si>
  <si>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</si>
  <si>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</si>
  <si>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</si>
  <si>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</si>
  <si>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</si>
  <si>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</si>
  <si>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</si>
  <si>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</si>
  <si>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</si>
  <si>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</si>
  <si>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</si>
  <si>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</si>
  <si>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</si>
  <si>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</si>
  <si>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</si>
  <si>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</si>
  <si>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</si>
  <si>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</si>
  <si>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</si>
  <si>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</si>
  <si>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</si>
  <si>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</si>
  <si>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</si>
  <si>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</si>
  <si>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</si>
  <si>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</si>
  <si>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</si>
  <si>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</si>
  <si>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</si>
  <si>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</si>
  <si>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</si>
  <si>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</si>
  <si>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</si>
  <si>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</si>
  <si>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</si>
  <si>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</si>
  <si>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</si>
  <si>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</si>
  <si>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</si>
  <si>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</si>
  <si>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</si>
  <si>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</si>
  <si>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</si>
  <si>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</si>
  <si>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</si>
  <si>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</si>
  <si>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</si>
  <si>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</si>
  <si>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</si>
  <si>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</si>
  <si>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</si>
  <si>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</si>
  <si>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</si>
  <si>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</si>
  <si>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</si>
  <si>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</si>
  <si>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</si>
  <si>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</si>
  <si>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</si>
  <si>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</si>
  <si>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</si>
  <si>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</si>
  <si>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</si>
  <si>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</si>
  <si>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</si>
  <si>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</si>
  <si>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</si>
  <si>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</si>
  <si>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</si>
  <si>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</si>
  <si>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</si>
  <si>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</si>
  <si>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</si>
  <si>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</si>
  <si>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</si>
  <si>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</si>
  <si>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</si>
  <si>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</si>
  <si>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</si>
  <si>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</si>
  <si>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</si>
  <si>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</si>
  <si>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</si>
  <si>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</si>
  <si>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</si>
  <si>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</si>
  <si>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</si>
  <si>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</si>
  <si>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</si>
  <si>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</si>
  <si>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</si>
  <si>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</si>
  <si>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</si>
  <si>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</si>
  <si>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</si>
  <si>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</si>
  <si>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</si>
  <si>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</si>
  <si>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</si>
  <si>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</si>
  <si>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</si>
  <si>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</si>
  <si>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</si>
  <si>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</si>
  <si>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</si>
  <si>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</si>
  <si>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</si>
  <si>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</si>
  <si>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</si>
  <si>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</si>
  <si>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</si>
  <si>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</si>
  <si>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</si>
  <si>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</si>
  <si>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</si>
  <si>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</si>
  <si>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</si>
  <si>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</si>
  <si>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</si>
  <si>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</si>
  <si>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</si>
  <si>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</si>
  <si>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</si>
  <si>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</si>
  <si>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</si>
  <si>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</si>
  <si>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</si>
  <si>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</si>
  <si>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</si>
  <si>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</si>
  <si>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</si>
  <si>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</si>
  <si>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</si>
  <si>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</si>
  <si>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</si>
  <si>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</si>
  <si>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</si>
  <si>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</si>
  <si>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</si>
  <si>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</si>
  <si>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</si>
  <si>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</si>
  <si>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</si>
  <si>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</si>
  <si>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</si>
  <si>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</si>
  <si>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</si>
  <si>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</si>
  <si>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</si>
  <si>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</si>
  <si>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</si>
  <si>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</si>
  <si>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</si>
  <si>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</si>
  <si>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</si>
  <si>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</si>
  <si>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</si>
  <si>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</si>
  <si>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</si>
  <si>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</si>
  <si>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</si>
  <si>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</si>
  <si>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</si>
  <si>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</si>
  <si>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</si>
  <si>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</si>
  <si>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</si>
  <si>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</si>
  <si>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</si>
  <si>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</si>
  <si>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</si>
  <si>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</si>
  <si>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</si>
  <si>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</si>
  <si>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</si>
  <si>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</si>
  <si>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</si>
  <si>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</si>
  <si>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</si>
  <si>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</si>
  <si>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</si>
  <si>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</si>
  <si>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</si>
  <si>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</si>
  <si>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</si>
  <si>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</si>
  <si>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</si>
  <si>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</si>
  <si>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</si>
  <si>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</si>
  <si>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</si>
  <si>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</si>
  <si>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</si>
  <si>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</si>
  <si>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</si>
  <si>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</si>
  <si>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</si>
  <si>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</si>
  <si>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</si>
  <si>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</si>
  <si>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</si>
  <si>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</si>
  <si>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</si>
  <si>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</si>
  <si>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</si>
  <si>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</si>
  <si>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</si>
  <si>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</si>
  <si>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</si>
  <si>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</si>
  <si>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</si>
  <si>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</si>
  <si>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</si>
  <si>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</si>
  <si>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</si>
  <si>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</si>
  <si>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</si>
  <si>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</si>
  <si>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</si>
  <si>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</si>
  <si>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</si>
  <si>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</si>
  <si>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</si>
  <si>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</si>
  <si>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</si>
  <si>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</si>
  <si>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</si>
  <si>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</si>
  <si>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</si>
  <si>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</si>
  <si>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</si>
  <si>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</si>
  <si>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</si>
  <si>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</si>
  <si>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</si>
  <si>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</si>
  <si>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</si>
  <si>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</si>
  <si>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</si>
  <si>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</si>
  <si>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</si>
  <si>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</si>
  <si>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</si>
  <si>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</si>
  <si>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</si>
  <si>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</si>
  <si>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</si>
  <si>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</si>
  <si>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</si>
  <si>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</si>
  <si>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</si>
  <si>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</si>
  <si>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</si>
  <si>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</si>
  <si>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</si>
  <si>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</si>
  <si>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</si>
  <si>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</si>
  <si>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</si>
  <si>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</si>
  <si>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</si>
  <si>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</si>
  <si>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</si>
  <si>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</si>
  <si>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</si>
  <si>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</si>
  <si>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</si>
  <si>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</si>
  <si>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</si>
  <si>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</si>
  <si>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</si>
  <si>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</si>
  <si>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</si>
  <si>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</si>
  <si>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</si>
  <si>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</si>
  <si>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</si>
  <si>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</si>
  <si>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</si>
  <si>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</si>
  <si>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</si>
  <si>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</si>
  <si>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</si>
  <si>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</si>
  <si>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</si>
  <si>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</si>
  <si>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</si>
  <si>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</si>
  <si>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</si>
  <si>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</si>
  <si>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</si>
  <si>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</si>
  <si>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</si>
  <si>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</si>
  <si>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</si>
  <si>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</si>
  <si>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</si>
  <si>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</si>
  <si>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</si>
  <si>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</si>
  <si>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</si>
  <si>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</si>
  <si>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</si>
  <si>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</si>
  <si>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</si>
  <si>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</si>
  <si>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</si>
  <si>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</si>
  <si>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</si>
  <si>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</si>
  <si>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</si>
  <si>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</si>
  <si>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</si>
  <si>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</si>
  <si>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</si>
  <si>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</si>
  <si>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</si>
  <si>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</si>
  <si>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</si>
  <si>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</si>
  <si>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</si>
  <si>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</si>
  <si>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</si>
  <si>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</si>
  <si>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</si>
  <si>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</si>
  <si>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</si>
  <si>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</si>
  <si>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</si>
  <si>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</si>
  <si>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</si>
  <si>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</si>
  <si>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</si>
  <si>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</si>
  <si>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</si>
  <si>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</si>
  <si>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</si>
  <si>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</si>
  <si>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</si>
  <si>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</si>
  <si>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</si>
  <si>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</si>
  <si>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</si>
  <si>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</si>
  <si>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</si>
  <si>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</si>
  <si>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</si>
  <si>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</si>
  <si>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</si>
  <si>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</si>
  <si>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</si>
  <si>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</si>
  <si>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</si>
  <si>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</si>
  <si>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</si>
  <si>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</si>
  <si>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</si>
  <si>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</si>
  <si>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</si>
  <si>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</si>
  <si>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</si>
  <si>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</si>
  <si>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</si>
  <si>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</si>
  <si>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</si>
  <si>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</si>
  <si>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</si>
  <si>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</si>
  <si>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</si>
  <si>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</si>
  <si>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</si>
  <si>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</si>
  <si>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</si>
  <si>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</si>
  <si>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</si>
  <si>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</si>
  <si>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</si>
  <si>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</si>
  <si>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</si>
  <si>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</si>
  <si>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</si>
  <si>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</si>
  <si>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</si>
  <si>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</si>
  <si>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</si>
  <si>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</si>
  <si>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</si>
  <si>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</si>
  <si>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</si>
  <si>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</si>
  <si>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</si>
  <si>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</si>
  <si>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</si>
  <si>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</si>
  <si>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</si>
  <si>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</si>
  <si>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</si>
  <si>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</si>
  <si>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</si>
  <si>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</si>
  <si>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</si>
  <si>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</si>
  <si>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</si>
  <si>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</si>
  <si>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</si>
  <si>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</si>
  <si>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</si>
  <si>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</si>
  <si>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</si>
  <si>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</si>
  <si>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</si>
  <si>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</si>
  <si>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</si>
  <si>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</si>
  <si>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</si>
  <si>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</si>
  <si>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</si>
  <si>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</si>
  <si>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</si>
  <si>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</si>
  <si>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</si>
  <si>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</si>
  <si>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</si>
  <si>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</si>
  <si>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</si>
  <si>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</si>
  <si>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</si>
  <si>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</si>
  <si>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</si>
  <si>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</si>
  <si>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</si>
  <si>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</si>
  <si>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</si>
  <si>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</si>
  <si>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</si>
  <si>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</si>
  <si>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</si>
  <si>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</si>
  <si>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</si>
  <si>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</si>
  <si>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</si>
  <si>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</si>
  <si>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</si>
  <si>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</si>
  <si>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</si>
  <si>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</si>
  <si>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</si>
  <si>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</si>
  <si>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</si>
  <si>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</si>
  <si>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</si>
  <si>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</si>
  <si>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</si>
  <si>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</si>
  <si>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</si>
  <si>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</si>
  <si>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</si>
  <si>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</si>
  <si>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</si>
  <si>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</si>
  <si>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</si>
  <si>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</si>
  <si>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</si>
  <si>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</si>
  <si>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</si>
  <si>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</si>
  <si>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</si>
  <si>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</si>
  <si>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</si>
  <si>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</si>
  <si>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</si>
  <si>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</si>
  <si>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</si>
  <si>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</si>
  <si>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</si>
  <si>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</si>
  <si>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</si>
  <si>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</si>
  <si>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</si>
  <si>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</si>
  <si>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</si>
  <si>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</si>
  <si>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</si>
  <si>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</si>
  <si>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</si>
  <si>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</si>
  <si>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</si>
  <si>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</si>
  <si>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</si>
  <si>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</si>
  <si>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</si>
  <si>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</si>
  <si>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</si>
  <si>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</si>
  <si>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</si>
  <si>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</si>
  <si>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</si>
  <si>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</si>
  <si>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</si>
  <si>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</si>
  <si>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</si>
  <si>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</si>
  <si>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</si>
  <si>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</si>
  <si>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</si>
  <si>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</si>
  <si>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</si>
  <si>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</si>
  <si>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</si>
  <si>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</si>
  <si>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</si>
  <si>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</si>
  <si>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</si>
  <si>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</si>
  <si>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</si>
  <si>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</si>
  <si>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</si>
  <si>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</si>
  <si>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</si>
  <si>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</si>
  <si>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</si>
  <si>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</si>
  <si>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</si>
  <si>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</si>
  <si>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</si>
  <si>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</si>
  <si>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</si>
  <si>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</si>
  <si>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</si>
  <si>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</si>
  <si>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</si>
  <si>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</si>
  <si>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</si>
  <si>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</si>
  <si>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</si>
  <si>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</si>
  <si>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</si>
  <si>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</si>
  <si>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</si>
  <si>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</si>
  <si>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</si>
  <si>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</si>
  <si>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</si>
  <si>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</si>
  <si>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</si>
  <si>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</si>
  <si>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</si>
  <si>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</si>
  <si>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</si>
  <si>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</si>
  <si>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</si>
  <si>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</si>
  <si>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</si>
  <si>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</si>
  <si>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</si>
  <si>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</si>
  <si>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</si>
  <si>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</si>
  <si>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</si>
  <si>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</si>
  <si>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</si>
  <si>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</si>
  <si>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</si>
  <si>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</si>
  <si>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</si>
  <si>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</si>
  <si>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</si>
  <si>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</si>
  <si>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</si>
  <si>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</si>
  <si>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</si>
  <si>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</si>
  <si>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</si>
  <si>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</si>
  <si>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</si>
  <si>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</si>
  <si>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</si>
  <si>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</si>
  <si>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</si>
  <si>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</si>
  <si>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</si>
  <si>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</si>
  <si>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</si>
  <si>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</si>
  <si>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</si>
  <si>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</si>
  <si>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</si>
  <si>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</si>
  <si>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</si>
  <si>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</si>
  <si>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</si>
  <si>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</si>
  <si>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</si>
  <si>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</si>
  <si>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</si>
  <si>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</si>
  <si>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</si>
  <si>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</si>
  <si>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</si>
  <si>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</si>
  <si>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</si>
  <si>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</si>
  <si>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</si>
  <si>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</si>
  <si>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</si>
  <si>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</si>
  <si>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</si>
  <si>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</si>
  <si>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</si>
  <si>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</si>
  <si>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</si>
  <si>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</si>
  <si>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</si>
  <si>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</si>
  <si>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</si>
  <si>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</si>
  <si>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</si>
  <si>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</si>
  <si>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</si>
  <si>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</si>
  <si>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</si>
  <si>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</si>
  <si>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</si>
  <si>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</si>
  <si>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</si>
  <si>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</si>
  <si>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</si>
  <si>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</si>
  <si>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</si>
  <si>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</si>
  <si>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</si>
  <si>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</si>
  <si>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</si>
  <si>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</si>
  <si>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</si>
  <si>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</si>
  <si>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</si>
  <si>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</si>
  <si>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</si>
  <si>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</si>
  <si>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</si>
  <si>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</si>
  <si>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</si>
  <si>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</si>
  <si>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</si>
  <si>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</si>
  <si>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</si>
  <si>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</si>
  <si>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</si>
  <si>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</si>
  <si>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</si>
  <si>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</si>
  <si>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</si>
  <si>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</si>
  <si>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</si>
  <si>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</si>
  <si>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</si>
  <si>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</si>
  <si>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</si>
  <si>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</si>
  <si>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</si>
  <si>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</si>
  <si>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</si>
  <si>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</si>
  <si>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</si>
  <si>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</si>
  <si>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</si>
  <si>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</si>
  <si>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</si>
  <si>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</si>
  <si>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</si>
  <si>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</si>
  <si>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</si>
  <si>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</si>
  <si>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</si>
  <si>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</si>
  <si>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</si>
  <si>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</si>
  <si>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</si>
  <si>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</si>
  <si>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</si>
  <si>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</si>
  <si>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</si>
  <si>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</si>
  <si>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</si>
  <si>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</si>
  <si>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</si>
  <si>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</si>
  <si>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</si>
  <si>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</si>
  <si>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</si>
  <si>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</si>
  <si>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</si>
  <si>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</si>
  <si>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</si>
  <si>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</si>
  <si>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</si>
  <si>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</si>
  <si>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</si>
  <si>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</si>
  <si>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</si>
  <si>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</si>
  <si>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</si>
  <si>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</si>
  <si>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</si>
  <si>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</si>
  <si>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</si>
  <si>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</si>
  <si>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</si>
  <si>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</si>
  <si>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</si>
  <si>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</si>
  <si>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</si>
  <si>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</si>
  <si>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</si>
  <si>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</si>
  <si>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</si>
  <si>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</si>
  <si>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</si>
  <si>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</si>
  <si>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</si>
  <si>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</si>
  <si>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</si>
  <si>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</si>
  <si>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</si>
  <si>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</si>
  <si>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</si>
  <si>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</si>
  <si>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</si>
  <si>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</si>
  <si>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</si>
  <si>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</si>
  <si>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</si>
  <si>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</si>
  <si>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</si>
  <si>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</si>
  <si>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</si>
  <si>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</si>
  <si>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</si>
  <si>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</si>
  <si>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</si>
  <si>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</si>
  <si>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</si>
  <si>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</si>
  <si>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</si>
  <si>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</si>
  <si>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</si>
  <si>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</si>
  <si>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</si>
  <si>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</si>
  <si>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</si>
  <si>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</si>
  <si>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</si>
  <si>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</si>
  <si>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</si>
  <si>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</si>
  <si>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</si>
  <si>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</si>
  <si>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</si>
  <si>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</si>
  <si>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</si>
  <si>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</si>
  <si>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</si>
  <si>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</si>
  <si>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</si>
  <si>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</si>
  <si>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</si>
  <si>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</si>
  <si>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</si>
  <si>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</si>
  <si>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</si>
  <si>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</si>
  <si>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</si>
  <si>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</si>
  <si>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</si>
  <si>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</si>
  <si>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</si>
  <si>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</si>
  <si>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</si>
  <si>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</si>
  <si>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</si>
  <si>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</si>
  <si>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</si>
  <si>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</si>
  <si>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</si>
  <si>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</si>
  <si>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</si>
  <si>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</si>
  <si>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</si>
  <si>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</si>
  <si>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</si>
  <si>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</si>
  <si>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</si>
  <si>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</si>
  <si>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</si>
  <si>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</si>
  <si>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</si>
  <si>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</si>
  <si>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</si>
  <si>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</si>
  <si>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</si>
  <si>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</si>
  <si>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</si>
  <si>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</si>
  <si>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</si>
  <si>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</si>
  <si>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</si>
  <si>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</si>
  <si>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</si>
  <si>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</si>
  <si>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</si>
  <si>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</si>
  <si>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</si>
  <si>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</si>
  <si>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</si>
  <si>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</si>
  <si>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</si>
  <si>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</si>
  <si>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</si>
  <si>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</si>
  <si>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</si>
  <si>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</si>
  <si>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</si>
  <si>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</si>
  <si>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</si>
  <si>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</si>
  <si>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</si>
  <si>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</si>
  <si>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</si>
  <si>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</si>
  <si>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</si>
  <si>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</si>
  <si>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</si>
  <si>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</si>
  <si>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</si>
  <si>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</si>
  <si>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</si>
  <si>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</si>
  <si>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</si>
  <si>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</si>
  <si>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</si>
  <si>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</si>
  <si>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</si>
  <si>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</si>
  <si>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</si>
  <si>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</si>
  <si>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</si>
  <si>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</si>
  <si>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</si>
  <si>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</si>
  <si>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</si>
  <si>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</si>
  <si>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</si>
  <si>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</si>
  <si>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</si>
  <si>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</si>
  <si>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</si>
  <si>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</si>
  <si>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</si>
  <si>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</si>
  <si>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</si>
  <si>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</si>
  <si>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</si>
  <si>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</si>
  <si>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</si>
  <si>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</si>
  <si>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</si>
  <si>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</si>
  <si>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</si>
  <si>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</si>
  <si>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</si>
  <si>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</si>
  <si>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</si>
  <si>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</si>
  <si>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</si>
  <si>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</si>
  <si>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</si>
  <si>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</si>
  <si>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</si>
  <si>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</si>
  <si>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</si>
  <si>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</si>
  <si>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</si>
  <si>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</si>
  <si>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</si>
  <si>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</si>
  <si>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</si>
  <si>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</si>
  <si>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</si>
  <si>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</si>
  <si>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</si>
  <si>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</si>
  <si>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</si>
  <si>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</si>
  <si>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</si>
  <si>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</si>
  <si>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</si>
  <si>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</si>
  <si>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</si>
  <si>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</si>
  <si>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</si>
  <si>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</si>
  <si>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</si>
  <si>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</si>
  <si>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</si>
  <si>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</si>
  <si>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</si>
  <si>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</si>
  <si>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</si>
  <si>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</si>
  <si>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</si>
  <si>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</si>
  <si>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</si>
  <si>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</si>
  <si>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</si>
  <si>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</si>
  <si>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</si>
  <si>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</si>
  <si>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</si>
  <si>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</si>
  <si>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</si>
  <si>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</si>
  <si>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</si>
  <si>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</si>
  <si>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</si>
  <si>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</si>
  <si>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</si>
  <si>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</si>
  <si>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</si>
  <si>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</si>
  <si>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</si>
  <si>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</si>
  <si>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</si>
  <si>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</si>
  <si>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</si>
  <si>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</si>
  <si>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</si>
  <si>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</si>
  <si>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</si>
  <si>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</si>
  <si>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</si>
  <si>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</si>
  <si>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</si>
  <si>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</si>
  <si>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</si>
  <si>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</si>
  <si>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</si>
  <si>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</si>
  <si>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</si>
  <si>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</si>
  <si>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</si>
  <si>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</si>
  <si>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</si>
  <si>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</si>
  <si>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</si>
  <si>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</si>
  <si>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</si>
  <si>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</si>
  <si>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</si>
  <si>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</si>
  <si>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</si>
  <si>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</si>
  <si>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</si>
  <si>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</si>
  <si>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</si>
  <si>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</si>
  <si>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</si>
  <si>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</si>
  <si>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</si>
  <si>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</si>
  <si>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</si>
  <si>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</si>
  <si>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</si>
  <si>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</si>
  <si>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</si>
  <si>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</si>
  <si>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</si>
  <si>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</si>
  <si>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</si>
  <si>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</si>
  <si>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</si>
  <si>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</si>
  <si>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</si>
  <si>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</si>
  <si>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</si>
  <si>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</si>
  <si>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</si>
  <si>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</si>
  <si>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</si>
  <si>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</si>
  <si>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</si>
  <si>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</si>
  <si>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</si>
  <si>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</si>
  <si>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</si>
  <si>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</si>
  <si>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</si>
  <si>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</si>
  <si>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</si>
  <si>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</si>
  <si>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</si>
  <si>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</si>
  <si>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</si>
  <si>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</si>
  <si>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</si>
  <si>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</si>
  <si>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</si>
  <si>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</si>
  <si>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</si>
  <si>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</si>
  <si>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</si>
  <si>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</si>
  <si>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</si>
  <si>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</si>
  <si>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</si>
  <si>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</si>
  <si>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</si>
  <si>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</si>
  <si>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</si>
  <si>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</si>
  <si>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</si>
  <si>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</si>
  <si>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</si>
  <si>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</si>
  <si>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</si>
  <si>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</si>
  <si>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</si>
  <si>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</si>
  <si>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</si>
  <si>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</si>
  <si>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</si>
  <si>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</si>
  <si>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</si>
  <si>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</si>
  <si>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</si>
  <si>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</si>
  <si>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</si>
  <si>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</si>
  <si>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</si>
  <si>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</si>
  <si>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</si>
  <si>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</si>
  <si>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</si>
  <si>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</si>
  <si>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</si>
  <si>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</si>
  <si>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</si>
  <si>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</si>
  <si>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</si>
  <si>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</si>
  <si>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</si>
  <si>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</si>
  <si>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</si>
  <si>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</si>
  <si>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</si>
  <si>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</si>
  <si>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</si>
  <si>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</si>
  <si>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</si>
  <si>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</si>
  <si>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</si>
  <si>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</si>
  <si>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</si>
  <si>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</si>
  <si>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</si>
  <si>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</si>
  <si>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</si>
  <si>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</si>
  <si>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</si>
  <si>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</si>
  <si>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</si>
  <si>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</si>
  <si>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</si>
  <si>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</si>
  <si>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</si>
  <si>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</si>
  <si>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</si>
  <si>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</si>
  <si>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</si>
  <si>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</si>
  <si>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</si>
  <si>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</si>
  <si>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</si>
  <si>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</si>
  <si>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</si>
  <si>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</si>
  <si>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</si>
  <si>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</si>
  <si>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</si>
  <si>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</si>
  <si>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</si>
  <si>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</si>
  <si>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</si>
  <si>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</si>
  <si>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</si>
  <si>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</si>
  <si>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</si>
  <si>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</si>
  <si>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</si>
  <si>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</si>
  <si>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</si>
  <si>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</si>
  <si>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</si>
  <si>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</si>
  <si>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</si>
  <si>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</si>
  <si>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</si>
  <si>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</si>
  <si>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</si>
  <si>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</si>
  <si>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</si>
  <si>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</si>
  <si>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</si>
  <si>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</si>
  <si>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</si>
  <si>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</si>
  <si>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</si>
  <si>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</si>
  <si>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</si>
  <si>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</si>
  <si>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</si>
  <si>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</si>
  <si>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</si>
  <si>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</si>
  <si>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</si>
  <si>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</si>
  <si>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</si>
  <si>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</si>
  <si>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</si>
  <si>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</si>
  <si>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</si>
  <si>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</si>
  <si>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</si>
  <si>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</si>
  <si>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</si>
  <si>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</si>
  <si>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</si>
  <si>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</si>
  <si>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</si>
  <si>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2.2 или источник</t>
    </r>
  </si>
  <si>
    <t>Производственный календарь на 2026 год</t>
  </si>
  <si>
    <t>https://knd.gov.ru/registry?registryTypes=processingPreciousAzart</t>
  </si>
  <si>
    <t>Подготовка информации
о порядке подачи заявлений о включении информации о физическом лице в перечень физических лиц, отказавшихся от участия в азартных играх, для размещения при входе в пункт приема ставок букмекерской конторы, тотализатора</t>
  </si>
  <si>
    <r>
      <t xml:space="preserve">Пункт 1 справочника стандартных затрат рабочего времени на проведение типовых операций, действий. Типовое действие- </t>
    </r>
    <r>
      <rPr>
        <b/>
        <sz val="12"/>
        <color theme="1"/>
        <rFont val="Calibri"/>
        <family val="2"/>
        <charset val="204"/>
      </rPr>
      <t>Подготовка информации о работах, услугах для предоставления потребителям на бумажном носителе (10 наименований услуг, работ)</t>
    </r>
  </si>
  <si>
    <t xml:space="preserve">В пункте 4:                                                                                            1) в подпункте «ж» слова «установленных частью 2» заменить словами «установленных частями 2 и 2.1»  </t>
  </si>
  <si>
    <t>нет</t>
  </si>
  <si>
    <t>да</t>
  </si>
  <si>
    <t>Пункты приема ставое букмекерских контор и тотализаторов</t>
  </si>
  <si>
    <t>Письмо ФНС России от 2 февраля 2026 г. № СД-26-2/158@</t>
  </si>
  <si>
    <t>Размещение  информации о порядке подачи заявлений о включении информации о физическом лице в перечень физических лиц, отказавшихся от участия в азартных играх, для размещения при входе в пункт приема ставок букмекерской конторы, тотализатора</t>
  </si>
  <si>
    <t>Предоставление информации
о порядке подачи заявлений о включении информации о физическом лице в перечень физических лиц, отказавшихся от участия в азартных играх, а также о порядке подачи заявлений об исключении информации о физическом лице из указанного перечня</t>
  </si>
  <si>
    <t>Калькулятор № 1</t>
  </si>
  <si>
    <t>Организаторы азартных игр в букмекерских конторах или тотализаторах</t>
  </si>
  <si>
    <t>ч.2.1 статьи 8 Федерального закона 244-ФЗ</t>
  </si>
  <si>
    <t>В пункте 4: 1) в подпункте «ж» слова «установленных частью 2» заменить словами «установленных частями 2 и 2.1»</t>
  </si>
  <si>
    <t xml:space="preserve">1. По информации, размещенной на портале «Контрольная (надзорная) деятельность»,  количество организаторов азартных игр - 23. Вместе с тем ООО "Мелофон" имеет две лицензии. В даной связи количество субъектов - 22                                                                                          2. По информации ФНС России количество пунктов приемов ставок букмекерских контор - 2242, пунктов приемов ставок тотализаторов - 12.                                                                                                 3.  Причины выбора группы и расчет количества приведены в сопроводительном письме             </t>
  </si>
  <si>
    <r>
      <t xml:space="preserve">Пункт 3 справочника стандартных затрат рабочего времени на проведение типовых операций, действий. Типовое действие- </t>
    </r>
    <r>
      <rPr>
        <b/>
        <i/>
        <sz val="12"/>
        <color theme="1"/>
        <rFont val="Calibri"/>
        <family val="2"/>
        <charset val="204"/>
        <scheme val="minor"/>
      </rPr>
      <t>Размещение информации с перечнем помещений</t>
    </r>
  </si>
  <si>
    <r>
      <t xml:space="preserve">Пункт 54 справочника стандартных затрат рабочего времени на проведение типовых операций, действий. Типовое действие- </t>
    </r>
    <r>
      <rPr>
        <b/>
        <i/>
        <sz val="12"/>
        <color theme="1"/>
        <rFont val="Calibri"/>
        <family val="2"/>
        <charset val="204"/>
        <scheme val="minor"/>
      </rPr>
      <t>Информирование гражданина о передаче его обращения в комиссию и получении рекомендаций комиссии, выработанных по результатам обжалования решения стационарной организацией социального обслуживания об отказе во временном выбытии, осуществляется в доступной для гражданина форме, в том числе с использованием средств альтернативной и дополнительной коммуникации и подтверждается в устном виде</t>
    </r>
  </si>
  <si>
    <t>Прогнозное количество посетителей пункта приема ставок букмекерской конторы, тотализатора, которым может потребоваться представление информации о порядке подачи заявлений о включении информации о физическом лице в перечень физических лиц, отказавшихся от участия в азартных играх, а также о порядке подачи заявлений об исключении информации о физическом лице из указанного перечня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</si>
</sst>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2"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sz val="12"/>
      <color theme="1"/>
      <name val="Calibri"/>
      <family val="2"/>
      <charset val="204"/>
    </font>
    <font>
      <b/>
      <sz val="12"/>
      <color theme="1"/>
      <name val="Calibri"/>
      <family val="2"/>
      <charset val="204"/>
    </font>
    <font>
      <b/>
      <i/>
      <sz val="12"/>
      <color theme="1"/>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3" fillId="0" borderId="0" applyFont="0" applyFill="0" applyBorder="0" applyAlignment="0" applyProtection="0"/>
    <xf numFmtId="0" fontId="22" fillId="0" borderId="0" applyNumberFormat="0" applyFill="0" applyBorder="0" applyAlignment="0" applyProtection="0"/>
    <xf numFmtId="0" fontId="26" fillId="0" borderId="0"/>
    <xf numFmtId="164" fontId="26" fillId="0" borderId="0" applyFont="0" applyFill="0" applyBorder="0" applyAlignment="0" applyProtection="0"/>
  </cellStyleXfs>
  <cellXfs count="475">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164" fontId="15" fillId="8" borderId="4" xfId="0" applyNumberFormat="1" applyFont="1" applyFill="1" applyBorder="1" applyAlignment="1">
      <alignment vertical="top" wrapText="1"/>
    </xf>
    <xf numFmtId="164"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164" fontId="15" fillId="8" borderId="0" xfId="0" applyNumberFormat="1" applyFont="1" applyFill="1" applyAlignment="1">
      <alignment vertical="center"/>
    </xf>
    <xf numFmtId="164"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164" fontId="15" fillId="8" borderId="3" xfId="0" applyNumberFormat="1" applyFont="1" applyFill="1" applyBorder="1"/>
    <xf numFmtId="0" fontId="15" fillId="6" borderId="14" xfId="0" applyFont="1" applyFill="1" applyBorder="1"/>
    <xf numFmtId="164" fontId="14" fillId="5" borderId="0" xfId="0" applyNumberFormat="1" applyFont="1" applyFill="1"/>
    <xf numFmtId="0" fontId="9" fillId="6" borderId="0" xfId="0" applyFont="1" applyFill="1"/>
    <xf numFmtId="164"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164" fontId="15" fillId="7" borderId="17" xfId="1" applyFont="1" applyFill="1" applyBorder="1"/>
    <xf numFmtId="0" fontId="15" fillId="7" borderId="18" xfId="0" applyFont="1" applyFill="1" applyBorder="1"/>
    <xf numFmtId="164" fontId="15" fillId="7" borderId="19" xfId="1" applyFont="1" applyFill="1" applyBorder="1"/>
    <xf numFmtId="0" fontId="15" fillId="7" borderId="20" xfId="0" applyFont="1" applyFill="1" applyBorder="1"/>
    <xf numFmtId="164" fontId="15" fillId="8" borderId="20" xfId="0" applyNumberFormat="1" applyFont="1" applyFill="1" applyBorder="1"/>
    <xf numFmtId="164"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164" fontId="15" fillId="8" borderId="6" xfId="0" applyNumberFormat="1" applyFont="1" applyFill="1" applyBorder="1"/>
    <xf numFmtId="164" fontId="15" fillId="8" borderId="17" xfId="1" applyFont="1" applyFill="1" applyBorder="1"/>
    <xf numFmtId="164"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164" fontId="14" fillId="5" borderId="0" xfId="0" applyNumberFormat="1" applyFont="1" applyFill="1" applyAlignment="1">
      <alignment vertical="center"/>
    </xf>
    <xf numFmtId="0" fontId="15" fillId="7" borderId="3" xfId="0" applyFont="1" applyFill="1" applyBorder="1" applyAlignment="1">
      <alignment vertical="top"/>
    </xf>
    <xf numFmtId="164" fontId="15" fillId="8" borderId="3" xfId="0" applyNumberFormat="1" applyFont="1" applyFill="1" applyBorder="1" applyAlignment="1">
      <alignment vertical="top"/>
    </xf>
    <xf numFmtId="164" fontId="15" fillId="7" borderId="3" xfId="0" applyNumberFormat="1" applyFont="1" applyFill="1" applyBorder="1" applyAlignment="1">
      <alignment vertical="top"/>
    </xf>
    <xf numFmtId="0" fontId="8" fillId="5" borderId="0" xfId="0" applyFont="1" applyFill="1" applyAlignment="1">
      <alignment vertical="center"/>
    </xf>
    <xf numFmtId="164"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164"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7" fontId="25" fillId="0" borderId="1" xfId="0" applyNumberFormat="1" applyFont="1" applyBorder="1" applyAlignment="1">
      <alignment horizontal="center" vertical="center" wrapText="1"/>
    </xf>
    <xf numFmtId="167"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8" fontId="27" fillId="0" borderId="1" xfId="0" applyNumberFormat="1" applyFont="1" applyBorder="1" applyAlignment="1">
      <alignment horizontal="right" vertical="top"/>
    </xf>
    <xf numFmtId="169" fontId="27" fillId="0" borderId="1" xfId="0" applyNumberFormat="1" applyFont="1" applyBorder="1" applyAlignment="1">
      <alignment horizontal="right" vertical="top"/>
    </xf>
    <xf numFmtId="169"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7"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6"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70"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7" fontId="3" fillId="0" borderId="1" xfId="3" applyNumberFormat="1" applyFont="1" applyBorder="1" applyAlignment="1">
      <alignment horizontal="left" vertical="top" wrapText="1"/>
    </xf>
    <xf numFmtId="166"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70"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70"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1"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70"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70"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8"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2"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6"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3" fontId="15" fillId="8" borderId="3" xfId="0" applyNumberFormat="1" applyFont="1" applyFill="1" applyBorder="1" applyAlignment="1">
      <alignment vertical="top"/>
    </xf>
    <xf numFmtId="0" fontId="11" fillId="6" borderId="0" xfId="0" applyFont="1" applyFill="1" applyAlignment="1">
      <alignment vertical="top"/>
    </xf>
    <xf numFmtId="164" fontId="8" fillId="8" borderId="0" xfId="0" applyNumberFormat="1" applyFont="1" applyFill="1" applyAlignment="1">
      <alignment vertical="top"/>
    </xf>
    <xf numFmtId="164"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164"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164" fontId="15" fillId="12" borderId="0" xfId="0" applyNumberFormat="1" applyFont="1" applyFill="1"/>
    <xf numFmtId="164"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4" fontId="15" fillId="12" borderId="0" xfId="0" applyNumberFormat="1" applyFont="1" applyFill="1"/>
    <xf numFmtId="174"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164" fontId="15" fillId="0" borderId="0" xfId="0" applyNumberFormat="1" applyFont="1"/>
    <xf numFmtId="174" fontId="33" fillId="12" borderId="0" xfId="0" applyNumberFormat="1" applyFont="1" applyFill="1"/>
    <xf numFmtId="174" fontId="34" fillId="12" borderId="0" xfId="0" applyNumberFormat="1" applyFont="1" applyFill="1"/>
    <xf numFmtId="174"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164" fontId="15" fillId="12" borderId="0" xfId="0" applyNumberFormat="1" applyFont="1" applyFill="1" applyAlignment="1">
      <alignment horizontal="left" vertical="top" wrapText="1"/>
    </xf>
    <xf numFmtId="0" fontId="15" fillId="12" borderId="0" xfId="0" applyFont="1" applyFill="1" applyAlignment="1">
      <alignment vertical="center"/>
    </xf>
    <xf numFmtId="174" fontId="33" fillId="12" borderId="0" xfId="0" applyNumberFormat="1" applyFont="1" applyFill="1" applyAlignment="1">
      <alignment horizontal="center"/>
    </xf>
    <xf numFmtId="174" fontId="34" fillId="12" borderId="0" xfId="0" applyNumberFormat="1" applyFont="1" applyFill="1" applyAlignment="1">
      <alignment horizontal="center"/>
    </xf>
    <xf numFmtId="174" fontId="20" fillId="12" borderId="0" xfId="0" applyNumberFormat="1" applyFont="1" applyFill="1" applyAlignment="1">
      <alignment horizontal="center" vertical="top" wrapText="1"/>
    </xf>
    <xf numFmtId="174"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0" fontId="24" fillId="0" borderId="1" xfId="0" applyFont="1" applyBorder="1" applyAlignment="1">
      <alignment horizontal="justify" vertical="center" wrapText="1"/>
    </xf>
    <xf numFmtId="164"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5" fillId="7" borderId="89"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34" fillId="10" borderId="36" xfId="0" applyFont="1" applyFill="1" applyBorder="1" applyAlignment="1">
      <alignment horizontal="center" vertical="center" wrapText="1"/>
    </xf>
    <xf numFmtId="175"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39" fillId="0" borderId="1" xfId="0" applyFont="1" applyBorder="1" applyAlignment="1">
      <alignment horizontal="left" vertical="top" wrapText="1"/>
    </xf>
    <xf numFmtId="0" fontId="1" fillId="7" borderId="3" xfId="0" applyFont="1" applyFill="1" applyBorder="1" applyAlignment="1">
      <alignment vertical="top" wrapText="1"/>
    </xf>
    <xf numFmtId="0" fontId="13" fillId="6" borderId="0" xfId="0" applyFont="1" applyFill="1" applyAlignment="1">
      <alignment horizontal="center" vertical="top"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center" vertic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 fillId="7" borderId="0" xfId="0" applyFont="1" applyFill="1" applyAlignment="1">
      <alignment horizontal="left" vertical="top"/>
    </xf>
    <xf numFmtId="0" fontId="15" fillId="7" borderId="0" xfId="0" applyFont="1" applyFill="1" applyAlignment="1">
      <alignment horizontal="left" vertical="top"/>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164" fontId="15" fillId="8" borderId="0" xfId="0" applyNumberFormat="1" applyFont="1" applyFill="1" applyAlignment="1">
      <alignment horizontal="left" vertical="center"/>
    </xf>
    <xf numFmtId="164" fontId="8" fillId="8" borderId="0" xfId="0" applyNumberFormat="1" applyFont="1" applyFill="1" applyAlignment="1">
      <alignment horizontal="left" vertical="center"/>
    </xf>
    <xf numFmtId="0" fontId="14" fillId="5" borderId="0" xfId="0" applyFont="1" applyFill="1" applyAlignment="1">
      <alignment horizontal="left" vertical="top" wrapText="1"/>
    </xf>
    <xf numFmtId="0" fontId="14" fillId="5" borderId="0" xfId="0" applyFont="1" applyFill="1" applyAlignment="1">
      <alignment horizontal="center" vertical="top" wrapText="1"/>
    </xf>
    <xf numFmtId="0" fontId="22" fillId="7" borderId="3" xfId="2" applyFill="1" applyBorder="1" applyAlignment="1">
      <alignment horizontal="center" vertical="top" wrapText="1"/>
    </xf>
    <xf numFmtId="0" fontId="15"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 fillId="7" borderId="38" xfId="0" applyFont="1" applyFill="1" applyBorder="1" applyAlignment="1">
      <alignment horizontal="left" vertical="top" wrapText="1"/>
    </xf>
    <xf numFmtId="0" fontId="1" fillId="7" borderId="39" xfId="0" applyFont="1" applyFill="1" applyBorder="1" applyAlignment="1">
      <alignment horizontal="left" vertical="top" wrapText="1"/>
    </xf>
    <xf numFmtId="0" fontId="1" fillId="7" borderId="42" xfId="0" applyFont="1" applyFill="1" applyBorder="1" applyAlignment="1">
      <alignment horizontal="left" vertical="top" wrapText="1"/>
    </xf>
    <xf numFmtId="0" fontId="1" fillId="7" borderId="0" xfId="0" applyFont="1" applyFill="1" applyAlignment="1">
      <alignment horizontal="left" vertical="top" wrapText="1"/>
    </xf>
    <xf numFmtId="0" fontId="1" fillId="7" borderId="43" xfId="0" applyFont="1" applyFill="1" applyBorder="1" applyAlignment="1">
      <alignment horizontal="left" vertical="top" wrapText="1"/>
    </xf>
    <xf numFmtId="0" fontId="1" fillId="7" borderId="44"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3" xfId="0" applyFont="1" applyFill="1" applyBorder="1" applyAlignment="1">
      <alignment horizontal="center" vertical="top" wrapText="1"/>
    </xf>
    <xf numFmtId="0" fontId="15" fillId="7" borderId="3" xfId="0" applyFont="1" applyFill="1" applyBorder="1" applyAlignment="1">
      <alignment horizontal="center" wrapText="1"/>
    </xf>
    <xf numFmtId="0" fontId="14" fillId="5" borderId="7" xfId="0" applyFont="1" applyFill="1" applyBorder="1" applyAlignment="1">
      <alignment horizontal="left" vertical="top" wrapText="1"/>
    </xf>
    <xf numFmtId="0" fontId="15"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164" fontId="15" fillId="7" borderId="16" xfId="1" applyFont="1" applyFill="1" applyBorder="1" applyAlignment="1">
      <alignment horizontal="center"/>
    </xf>
    <xf numFmtId="164" fontId="15" fillId="7" borderId="87" xfId="1" applyFont="1" applyFill="1" applyBorder="1" applyAlignment="1">
      <alignment horizontal="center"/>
    </xf>
    <xf numFmtId="164" fontId="15" fillId="7" borderId="25" xfId="1" applyFont="1" applyFill="1" applyBorder="1" applyAlignment="1">
      <alignment horizontal="center"/>
    </xf>
    <xf numFmtId="164" fontId="15" fillId="7" borderId="88" xfId="1" applyFont="1" applyFill="1" applyBorder="1" applyAlignment="1">
      <alignment horizontal="center"/>
    </xf>
    <xf numFmtId="0" fontId="24" fillId="0" borderId="1" xfId="0" applyFont="1" applyBorder="1" applyAlignment="1">
      <alignment horizontal="right" vertical="center" wrapText="1"/>
    </xf>
    <xf numFmtId="164" fontId="24" fillId="0" borderId="1" xfId="0" applyNumberFormat="1"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14" fillId="5" borderId="2" xfId="0" applyFont="1" applyFill="1" applyBorder="1" applyAlignment="1">
      <alignment horizontal="left" vertical="center" wrapText="1"/>
    </xf>
    <xf numFmtId="0" fontId="17" fillId="6" borderId="0" xfId="0" applyFont="1" applyFill="1" applyAlignment="1">
      <alignment horizontal="center" vertical="top"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0" fontId="3" fillId="0" borderId="1"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3" fillId="0" borderId="1" xfId="3" applyFont="1" applyBorder="1" applyAlignment="1">
      <alignment vertical="top" wrapText="1"/>
    </xf>
    <xf numFmtId="0" fontId="27" fillId="0" borderId="1" xfId="3" applyFont="1" applyBorder="1"/>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4" fillId="0" borderId="1" xfId="3" applyFont="1" applyBorder="1" applyAlignment="1">
      <alignment horizontal="center" vertical="top" wrapText="1"/>
    </xf>
    <xf numFmtId="0" fontId="3" fillId="0" borderId="64" xfId="3" applyFont="1" applyBorder="1" applyAlignment="1">
      <alignment horizontal="center" vertical="top" wrapText="1"/>
    </xf>
    <xf numFmtId="0" fontId="3" fillId="0" borderId="1" xfId="3" applyFont="1" applyBorder="1" applyAlignment="1">
      <alignment horizontal="left" vertical="top"/>
    </xf>
    <xf numFmtId="0" fontId="4" fillId="0" borderId="1" xfId="3" applyFont="1" applyBorder="1" applyAlignment="1">
      <alignment horizontal="left" vertical="top" wrapText="1"/>
    </xf>
    <xf numFmtId="0" fontId="4" fillId="9" borderId="70" xfId="3" applyFont="1" applyFill="1" applyBorder="1" applyAlignment="1">
      <alignment horizontal="center" vertical="top" wrapText="1"/>
    </xf>
    <xf numFmtId="0" fontId="4" fillId="9" borderId="69"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1" xfId="3" applyFont="1" applyFill="1"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FF33CC"/>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nd.gov.ru/registry?registryTypes=processingPreciousAza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topLeftCell="A25" zoomScale="70" zoomScaleNormal="70" workbookViewId="0">
      <selection activeCell="R24" sqref="R24"/>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1" t="s">
        <v>1287</v>
      </c>
      <c r="C2" s="321"/>
      <c r="D2" s="321"/>
      <c r="E2" s="321"/>
      <c r="F2" s="255"/>
      <c r="G2" s="13"/>
    </row>
    <row r="3" spans="1:7" x14ac:dyDescent="0.25">
      <c r="A3" s="13"/>
      <c r="B3" s="398" t="s">
        <v>1179</v>
      </c>
      <c r="C3" s="398"/>
      <c r="D3" s="398"/>
      <c r="E3" s="398"/>
      <c r="F3" s="256"/>
      <c r="G3" s="13"/>
    </row>
    <row r="4" spans="1:7" x14ac:dyDescent="0.25">
      <c r="A4" s="13"/>
      <c r="B4" s="400" t="s">
        <v>1288</v>
      </c>
      <c r="C4" s="400"/>
      <c r="D4" s="400"/>
      <c r="E4" s="400"/>
      <c r="F4" s="256"/>
      <c r="G4" s="13"/>
    </row>
    <row r="5" spans="1:7" x14ac:dyDescent="0.25">
      <c r="A5" s="13"/>
      <c r="B5" s="19"/>
      <c r="C5" s="15"/>
      <c r="D5" s="13"/>
      <c r="E5" s="13"/>
      <c r="F5" s="13"/>
      <c r="G5" s="13"/>
    </row>
    <row r="6" spans="1:7" ht="19.899999999999999" customHeight="1" x14ac:dyDescent="0.25">
      <c r="A6" s="13"/>
      <c r="B6" s="322" t="s">
        <v>1</v>
      </c>
      <c r="C6" s="397"/>
      <c r="D6" s="391"/>
      <c r="E6" s="392"/>
      <c r="F6" s="392"/>
      <c r="G6" s="13"/>
    </row>
    <row r="7" spans="1:7" ht="10.15" customHeight="1" x14ac:dyDescent="0.25">
      <c r="A7" s="13"/>
      <c r="B7" s="20"/>
      <c r="C7" s="20"/>
      <c r="D7" s="22"/>
      <c r="E7" s="22"/>
      <c r="F7" s="22"/>
      <c r="G7" s="13"/>
    </row>
    <row r="8" spans="1:7" ht="70.900000000000006" customHeight="1" x14ac:dyDescent="0.25">
      <c r="A8" s="13"/>
      <c r="B8" s="336" t="s">
        <v>115</v>
      </c>
      <c r="C8" s="399"/>
      <c r="D8" s="393"/>
      <c r="E8" s="394"/>
      <c r="F8" s="394"/>
      <c r="G8" s="13"/>
    </row>
    <row r="9" spans="1:7" ht="10.15" customHeight="1" x14ac:dyDescent="0.25">
      <c r="A9" s="13"/>
      <c r="B9" s="21"/>
      <c r="C9" s="21"/>
      <c r="D9" s="22"/>
      <c r="E9" s="22"/>
      <c r="F9" s="22"/>
      <c r="G9" s="13"/>
    </row>
    <row r="10" spans="1:7" ht="250.9" customHeight="1" x14ac:dyDescent="0.25">
      <c r="A10" s="13"/>
      <c r="B10" s="336" t="s">
        <v>1276</v>
      </c>
      <c r="C10" s="399"/>
      <c r="D10" s="393"/>
      <c r="E10" s="394"/>
      <c r="F10" s="394"/>
      <c r="G10" s="13"/>
    </row>
    <row r="11" spans="1:7" ht="10.15" customHeight="1" x14ac:dyDescent="0.25">
      <c r="A11" s="13"/>
      <c r="B11" s="20"/>
      <c r="C11" s="20"/>
      <c r="D11" s="22"/>
      <c r="E11" s="22"/>
      <c r="F11" s="22"/>
      <c r="G11" s="13"/>
    </row>
    <row r="12" spans="1:7" ht="19.899999999999999" customHeight="1" x14ac:dyDescent="0.25">
      <c r="A12" s="13"/>
      <c r="B12" s="322" t="s">
        <v>1156</v>
      </c>
      <c r="C12" s="397"/>
      <c r="D12" s="393"/>
      <c r="E12" s="394"/>
      <c r="F12" s="394"/>
      <c r="G12" s="13"/>
    </row>
    <row r="13" spans="1:7" ht="10.15" customHeight="1" x14ac:dyDescent="0.25">
      <c r="A13" s="13"/>
      <c r="B13" s="20"/>
      <c r="C13" s="20"/>
      <c r="D13" s="22"/>
      <c r="E13" s="22"/>
      <c r="F13" s="22"/>
      <c r="G13" s="13"/>
    </row>
    <row r="14" spans="1:7" ht="19.899999999999999" customHeight="1" x14ac:dyDescent="0.25">
      <c r="A14" s="13"/>
      <c r="B14" s="322" t="s">
        <v>1278</v>
      </c>
      <c r="C14" s="397"/>
      <c r="D14" s="393"/>
      <c r="E14" s="394"/>
      <c r="F14" s="394"/>
      <c r="G14" s="13"/>
    </row>
    <row r="15" spans="1:7" ht="10.15" customHeight="1" x14ac:dyDescent="0.25">
      <c r="A15" s="13"/>
      <c r="B15" s="23"/>
      <c r="C15" s="23"/>
      <c r="D15" s="22"/>
      <c r="E15" s="22"/>
      <c r="F15" s="22"/>
      <c r="G15" s="13"/>
    </row>
    <row r="16" spans="1:7" ht="19.899999999999999" customHeight="1" x14ac:dyDescent="0.25">
      <c r="A16" s="13"/>
      <c r="B16" s="322" t="s">
        <v>1154</v>
      </c>
      <c r="C16" s="397"/>
      <c r="D16" s="393"/>
      <c r="E16" s="394"/>
      <c r="F16" s="394"/>
      <c r="G16" s="13"/>
    </row>
    <row r="17" spans="1:11" ht="10.15" customHeight="1" x14ac:dyDescent="0.25">
      <c r="A17" s="13"/>
      <c r="B17" s="23"/>
      <c r="C17" s="23"/>
      <c r="D17" s="22"/>
      <c r="E17" s="22"/>
      <c r="F17" s="22"/>
      <c r="G17" s="13"/>
    </row>
    <row r="18" spans="1:11" ht="19.899999999999999" customHeight="1" x14ac:dyDescent="0.25">
      <c r="A18" s="13"/>
      <c r="B18" s="322" t="s">
        <v>1155</v>
      </c>
      <c r="C18" s="397"/>
      <c r="D18" s="393"/>
      <c r="E18" s="394"/>
      <c r="F18" s="394"/>
      <c r="G18" s="13"/>
    </row>
    <row r="19" spans="1:11" ht="10.15" customHeight="1" x14ac:dyDescent="0.25">
      <c r="A19" s="13"/>
      <c r="B19" s="23"/>
      <c r="C19" s="23"/>
      <c r="D19" s="22"/>
      <c r="E19" s="22"/>
      <c r="F19" s="22"/>
      <c r="G19" s="13"/>
    </row>
    <row r="20" spans="1:11" ht="19.899999999999999" customHeight="1" x14ac:dyDescent="0.25">
      <c r="A20" s="13"/>
      <c r="B20" s="322" t="s">
        <v>31</v>
      </c>
      <c r="C20" s="397"/>
      <c r="D20" s="395">
        <f>'Шаг 1. Основные исходные данные'!E5</f>
        <v>6</v>
      </c>
      <c r="E20" s="396"/>
      <c r="F20" s="396"/>
      <c r="G20" s="13"/>
    </row>
    <row r="21" spans="1:11" ht="10.15" customHeight="1" x14ac:dyDescent="0.25">
      <c r="A21" s="13"/>
      <c r="B21" s="23"/>
      <c r="C21" s="23"/>
      <c r="D21" s="22"/>
      <c r="E21" s="22"/>
      <c r="F21" s="22"/>
      <c r="G21" s="13"/>
    </row>
    <row r="22" spans="1:11" ht="37.5" customHeight="1" x14ac:dyDescent="0.25">
      <c r="A22" s="13"/>
      <c r="B22" s="336" t="s">
        <v>1291</v>
      </c>
      <c r="C22" s="336"/>
      <c r="D22" s="396"/>
      <c r="E22" s="396"/>
      <c r="F22" s="396"/>
      <c r="G22" s="13"/>
    </row>
    <row r="23" spans="1:11" ht="10.15" customHeight="1" x14ac:dyDescent="0.25">
      <c r="A23" s="13"/>
      <c r="B23" s="23"/>
      <c r="C23" s="23"/>
      <c r="D23" s="22"/>
      <c r="E23" s="22"/>
      <c r="F23" s="22"/>
      <c r="G23" s="13"/>
    </row>
    <row r="24" spans="1:11" ht="192.75" customHeight="1" x14ac:dyDescent="0.25">
      <c r="A24" s="13"/>
      <c r="B24" s="336" t="s">
        <v>1157</v>
      </c>
      <c r="C24" s="336"/>
      <c r="D24" s="396"/>
      <c r="E24" s="396"/>
      <c r="F24" s="396"/>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80336240.513966054</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80336240.513966054</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10243649.287537731</v>
      </c>
      <c r="F43" s="13"/>
      <c r="G43" s="13"/>
    </row>
    <row r="44" spans="1:7" ht="19.899999999999999" customHeight="1" x14ac:dyDescent="0.25">
      <c r="A44" s="13"/>
      <c r="B44" s="261">
        <v>5</v>
      </c>
      <c r="C44" s="262" t="s">
        <v>95</v>
      </c>
      <c r="D44" s="263" t="str">
        <f>IF(E44&gt;0,"Да","Нет")</f>
        <v>Да</v>
      </c>
      <c r="E44" s="264">
        <f>SUM(E28,E32,E36,E43)</f>
        <v>90579889.801503778</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82" t="s">
        <v>62</v>
      </c>
      <c r="B1" s="382" t="s">
        <v>1183</v>
      </c>
      <c r="C1" s="382" t="s">
        <v>1184</v>
      </c>
      <c r="D1" s="382" t="s">
        <v>116</v>
      </c>
      <c r="E1" s="382"/>
      <c r="F1" s="382" t="s">
        <v>117</v>
      </c>
      <c r="G1" s="382"/>
      <c r="H1" s="382" t="s">
        <v>1185</v>
      </c>
      <c r="I1" s="382" t="s">
        <v>1186</v>
      </c>
      <c r="J1" s="382" t="s">
        <v>1187</v>
      </c>
      <c r="K1" s="382"/>
      <c r="L1" s="382" t="s">
        <v>1188</v>
      </c>
      <c r="M1" s="382"/>
      <c r="N1" s="382" t="s">
        <v>1189</v>
      </c>
      <c r="O1" s="382"/>
    </row>
    <row r="2" spans="1:15" x14ac:dyDescent="0.25">
      <c r="A2" s="382"/>
      <c r="B2" s="382"/>
      <c r="C2" s="382"/>
      <c r="D2" s="382" t="s">
        <v>1190</v>
      </c>
      <c r="E2" s="382" t="s">
        <v>1191</v>
      </c>
      <c r="F2" s="382" t="s">
        <v>1190</v>
      </c>
      <c r="G2" s="382" t="s">
        <v>1191</v>
      </c>
      <c r="H2" s="382"/>
      <c r="I2" s="382"/>
      <c r="J2" s="382" t="s">
        <v>1192</v>
      </c>
      <c r="K2" s="382" t="s">
        <v>1212</v>
      </c>
      <c r="L2" s="266" t="s">
        <v>1193</v>
      </c>
      <c r="M2" s="382" t="s">
        <v>1195</v>
      </c>
      <c r="N2" s="266" t="s">
        <v>1193</v>
      </c>
      <c r="O2" s="382" t="s">
        <v>1196</v>
      </c>
    </row>
    <row r="3" spans="1:15" ht="100.15" customHeight="1" x14ac:dyDescent="0.25">
      <c r="A3" s="382"/>
      <c r="B3" s="382"/>
      <c r="C3" s="382"/>
      <c r="D3" s="382"/>
      <c r="E3" s="382"/>
      <c r="F3" s="382"/>
      <c r="G3" s="382"/>
      <c r="H3" s="382"/>
      <c r="I3" s="382"/>
      <c r="J3" s="382"/>
      <c r="K3" s="382"/>
      <c r="L3" s="266" t="s">
        <v>1194</v>
      </c>
      <c r="M3" s="382"/>
      <c r="N3" s="266" t="s">
        <v>1194</v>
      </c>
      <c r="O3" s="382"/>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80336240.513966054</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10243649.287537731</v>
      </c>
      <c r="J5" s="274" t="e">
        <f>SUM(#REF!,#REF!,#REF!,'Шаг 5. Альтернативные'!#REF!)</f>
        <v>#REF!</v>
      </c>
      <c r="K5" s="274">
        <f>'Сводные результаты оценки'!E44</f>
        <v>90579889.801503778</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193655.6986448</v>
      </c>
      <c r="F22" s="254">
        <f>'Шаг 5. Альтернативные'!D12</f>
        <v>1161934.1918688</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42"/>
      <c r="B3" s="444" t="s">
        <v>1136</v>
      </c>
      <c r="C3" s="444" t="s">
        <v>1135</v>
      </c>
      <c r="D3" s="444" t="s">
        <v>1134</v>
      </c>
      <c r="E3" s="433" t="s">
        <v>1133</v>
      </c>
      <c r="F3" s="433"/>
      <c r="G3" s="433"/>
      <c r="H3" s="438" t="s">
        <v>1132</v>
      </c>
      <c r="I3" s="438"/>
      <c r="J3" s="439"/>
      <c r="K3" s="205"/>
      <c r="L3" s="432" t="s">
        <v>1131</v>
      </c>
      <c r="M3" s="433"/>
      <c r="N3" s="433"/>
      <c r="O3" s="433"/>
      <c r="P3" s="433"/>
      <c r="Q3" s="433"/>
      <c r="R3" s="433"/>
      <c r="S3" s="433"/>
      <c r="T3" s="433"/>
      <c r="U3" s="433"/>
      <c r="V3" s="433"/>
      <c r="W3" s="433"/>
      <c r="X3" s="433"/>
      <c r="Y3" s="433"/>
      <c r="Z3" s="433"/>
      <c r="AA3" s="434"/>
    </row>
    <row r="4" spans="1:27" x14ac:dyDescent="0.25">
      <c r="A4" s="443"/>
      <c r="B4" s="445"/>
      <c r="C4" s="445"/>
      <c r="D4" s="445"/>
      <c r="E4" s="446"/>
      <c r="F4" s="446"/>
      <c r="G4" s="446"/>
      <c r="H4" s="440"/>
      <c r="I4" s="440"/>
      <c r="J4" s="441"/>
      <c r="K4" s="205"/>
      <c r="L4" s="435" t="s">
        <v>1130</v>
      </c>
      <c r="M4" s="436" t="s">
        <v>1129</v>
      </c>
      <c r="N4" s="436" t="s">
        <v>1128</v>
      </c>
      <c r="O4" s="436"/>
      <c r="P4" s="436"/>
      <c r="Q4" s="436"/>
      <c r="R4" s="436"/>
      <c r="S4" s="436"/>
      <c r="T4" s="436"/>
      <c r="U4" s="436" t="s">
        <v>1127</v>
      </c>
      <c r="V4" s="436"/>
      <c r="W4" s="436"/>
      <c r="X4" s="436" t="s">
        <v>1126</v>
      </c>
      <c r="Y4" s="436" t="s">
        <v>1125</v>
      </c>
      <c r="Z4" s="436" t="s">
        <v>1124</v>
      </c>
      <c r="AA4" s="437" t="s">
        <v>1123</v>
      </c>
    </row>
    <row r="5" spans="1:27" ht="60" x14ac:dyDescent="0.25">
      <c r="A5" s="443"/>
      <c r="B5" s="445"/>
      <c r="C5" s="445"/>
      <c r="D5" s="445"/>
      <c r="E5" s="204" t="s">
        <v>1122</v>
      </c>
      <c r="F5" s="204" t="s">
        <v>1121</v>
      </c>
      <c r="G5" s="204" t="s">
        <v>1120</v>
      </c>
      <c r="H5" s="231" t="s">
        <v>1119</v>
      </c>
      <c r="I5" s="231" t="s">
        <v>1118</v>
      </c>
      <c r="J5" s="203" t="s">
        <v>1117</v>
      </c>
      <c r="K5" s="202"/>
      <c r="L5" s="435"/>
      <c r="M5" s="436"/>
      <c r="N5" s="234" t="s">
        <v>264</v>
      </c>
      <c r="O5" s="234" t="s">
        <v>1116</v>
      </c>
      <c r="P5" s="234" t="s">
        <v>1115</v>
      </c>
      <c r="Q5" s="234" t="s">
        <v>1114</v>
      </c>
      <c r="R5" s="234" t="s">
        <v>1113</v>
      </c>
      <c r="S5" s="234" t="s">
        <v>1112</v>
      </c>
      <c r="T5" s="201" t="s">
        <v>1109</v>
      </c>
      <c r="U5" s="201" t="s">
        <v>1111</v>
      </c>
      <c r="V5" s="200" t="s">
        <v>1110</v>
      </c>
      <c r="W5" s="234" t="s">
        <v>1109</v>
      </c>
      <c r="X5" s="436"/>
      <c r="Y5" s="436"/>
      <c r="Z5" s="436"/>
      <c r="AA5" s="437"/>
    </row>
    <row r="6" spans="1:27" ht="45" x14ac:dyDescent="0.25">
      <c r="A6" s="429">
        <v>1</v>
      </c>
      <c r="B6" s="428" t="s">
        <v>1108</v>
      </c>
      <c r="C6" s="401" t="s">
        <v>224</v>
      </c>
      <c r="D6" s="410" t="s">
        <v>225</v>
      </c>
      <c r="E6" s="251" t="s">
        <v>1107</v>
      </c>
      <c r="F6" s="185" t="s">
        <v>1106</v>
      </c>
      <c r="G6" s="401"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29"/>
      <c r="B7" s="428"/>
      <c r="C7" s="401"/>
      <c r="D7" s="410"/>
      <c r="E7" s="185" t="s">
        <v>1103</v>
      </c>
      <c r="F7" s="185"/>
      <c r="G7" s="401"/>
      <c r="H7" s="181"/>
      <c r="I7" s="181"/>
      <c r="J7" s="176"/>
      <c r="L7" s="180"/>
      <c r="M7" s="179"/>
      <c r="N7" s="185"/>
      <c r="O7" s="185"/>
      <c r="P7" s="185"/>
      <c r="Q7" s="185"/>
      <c r="R7" s="179">
        <v>10</v>
      </c>
      <c r="S7" s="185"/>
      <c r="T7" s="185"/>
      <c r="U7" s="185"/>
      <c r="V7" s="185"/>
      <c r="W7" s="179"/>
      <c r="X7" s="178"/>
      <c r="Y7" s="185"/>
      <c r="Z7" s="177"/>
      <c r="AA7" s="176"/>
    </row>
    <row r="8" spans="1:27" ht="45" x14ac:dyDescent="0.25">
      <c r="A8" s="429"/>
      <c r="B8" s="428"/>
      <c r="C8" s="401"/>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29"/>
      <c r="B9" s="428"/>
      <c r="C9" s="401" t="s">
        <v>227</v>
      </c>
      <c r="D9" s="401"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29"/>
      <c r="B10" s="428"/>
      <c r="C10" s="401"/>
      <c r="D10" s="401"/>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29"/>
      <c r="B11" s="428"/>
      <c r="C11" s="401"/>
      <c r="D11" s="401"/>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29"/>
      <c r="B12" s="428"/>
      <c r="C12" s="401"/>
      <c r="D12" s="401"/>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29"/>
      <c r="B13" s="428"/>
      <c r="C13" s="401"/>
      <c r="D13" s="401"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29"/>
      <c r="B14" s="428"/>
      <c r="C14" s="401"/>
      <c r="D14" s="401"/>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29"/>
      <c r="B15" s="428"/>
      <c r="C15" s="401"/>
      <c r="D15" s="401"/>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29"/>
      <c r="B16" s="428"/>
      <c r="C16" s="401"/>
      <c r="D16" s="401"/>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29"/>
      <c r="B17" s="428"/>
      <c r="C17" s="401" t="s">
        <v>191</v>
      </c>
      <c r="D17" s="401"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29"/>
      <c r="B18" s="428"/>
      <c r="C18" s="401"/>
      <c r="D18" s="401"/>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29"/>
      <c r="B19" s="428"/>
      <c r="C19" s="401"/>
      <c r="D19" s="401"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29"/>
      <c r="B20" s="428"/>
      <c r="C20" s="401"/>
      <c r="D20" s="401"/>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29"/>
      <c r="B21" s="428"/>
      <c r="C21" s="401"/>
      <c r="D21" s="401"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29"/>
      <c r="B22" s="428"/>
      <c r="C22" s="401"/>
      <c r="D22" s="401"/>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29"/>
      <c r="B23" s="428"/>
      <c r="C23" s="401"/>
      <c r="D23" s="401"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29"/>
      <c r="B24" s="428"/>
      <c r="C24" s="401"/>
      <c r="D24" s="401"/>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29"/>
      <c r="B25" s="428"/>
      <c r="C25" s="401"/>
      <c r="D25" s="401"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29"/>
      <c r="B26" s="428"/>
      <c r="C26" s="401"/>
      <c r="D26" s="401"/>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29"/>
      <c r="B27" s="428"/>
      <c r="C27" s="401"/>
      <c r="D27" s="401"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29"/>
      <c r="B28" s="428"/>
      <c r="C28" s="401"/>
      <c r="D28" s="401"/>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29"/>
      <c r="B29" s="428"/>
      <c r="C29" s="401"/>
      <c r="D29" s="401"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29"/>
      <c r="B30" s="428"/>
      <c r="C30" s="401"/>
      <c r="D30" s="401"/>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29"/>
      <c r="B31" s="428"/>
      <c r="C31" s="401"/>
      <c r="D31" s="401"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29"/>
      <c r="B32" s="428"/>
      <c r="C32" s="401"/>
      <c r="D32" s="401"/>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29"/>
      <c r="B33" s="428"/>
      <c r="C33" s="401"/>
      <c r="D33" s="401"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29"/>
      <c r="B34" s="428"/>
      <c r="C34" s="401"/>
      <c r="D34" s="401"/>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29"/>
      <c r="B35" s="428"/>
      <c r="C35" s="401"/>
      <c r="D35" s="401"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29"/>
      <c r="B36" s="428"/>
      <c r="C36" s="401"/>
      <c r="D36" s="401"/>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29"/>
      <c r="B37" s="428"/>
      <c r="C37" s="401"/>
      <c r="D37" s="401"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29"/>
      <c r="B38" s="428"/>
      <c r="C38" s="401"/>
      <c r="D38" s="401"/>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29"/>
      <c r="B39" s="428"/>
      <c r="C39" s="401"/>
      <c r="D39" s="401"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29"/>
      <c r="B40" s="428"/>
      <c r="C40" s="401"/>
      <c r="D40" s="401"/>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29"/>
      <c r="B41" s="428"/>
      <c r="C41" s="401"/>
      <c r="D41" s="401"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29"/>
      <c r="B42" s="428"/>
      <c r="C42" s="401"/>
      <c r="D42" s="401"/>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29"/>
      <c r="B43" s="428"/>
      <c r="C43" s="401"/>
      <c r="D43" s="401"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29"/>
      <c r="B44" s="428"/>
      <c r="C44" s="401"/>
      <c r="D44" s="401"/>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29"/>
      <c r="B45" s="428"/>
      <c r="C45" s="401"/>
      <c r="D45" s="401"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29"/>
      <c r="B46" s="428"/>
      <c r="C46" s="401"/>
      <c r="D46" s="401"/>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29"/>
      <c r="B47" s="428"/>
      <c r="C47" s="401"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29"/>
      <c r="B48" s="428"/>
      <c r="C48" s="401"/>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29"/>
      <c r="B49" s="428"/>
      <c r="C49" s="401"/>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29"/>
      <c r="B50" s="428"/>
      <c r="C50" s="401"/>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29"/>
      <c r="B51" s="428"/>
      <c r="C51" s="401"/>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29"/>
      <c r="B52" s="428"/>
      <c r="C52" s="401"/>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29"/>
      <c r="B53" s="428"/>
      <c r="C53" s="401"/>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29"/>
      <c r="B54" s="428"/>
      <c r="C54" s="401"/>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29"/>
      <c r="B55" s="428"/>
      <c r="C55" s="401"/>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29"/>
      <c r="B56" s="428"/>
      <c r="C56" s="401"/>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29"/>
      <c r="B57" s="428"/>
      <c r="C57" s="401"/>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29"/>
      <c r="B58" s="428"/>
      <c r="C58" s="401"/>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29"/>
      <c r="B59" s="428"/>
      <c r="C59" s="401"/>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29"/>
      <c r="B60" s="428"/>
      <c r="C60" s="401"/>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29"/>
      <c r="B61" s="428"/>
      <c r="C61" s="401"/>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29"/>
      <c r="B62" s="428"/>
      <c r="C62" s="401"/>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29"/>
      <c r="B63" s="428"/>
      <c r="C63" s="401"/>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29"/>
      <c r="B64" s="428"/>
      <c r="C64" s="401"/>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29"/>
      <c r="B65" s="428"/>
      <c r="C65" s="401"/>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29"/>
      <c r="B66" s="428"/>
      <c r="C66" s="401"/>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29">
        <v>2</v>
      </c>
      <c r="B67" s="431" t="s">
        <v>1057</v>
      </c>
      <c r="C67" s="401"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29"/>
      <c r="B68" s="431"/>
      <c r="C68" s="401"/>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29"/>
      <c r="B69" s="431"/>
      <c r="C69" s="401"/>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29"/>
      <c r="B70" s="431"/>
      <c r="C70" s="401"/>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29"/>
      <c r="B71" s="431"/>
      <c r="C71" s="401"/>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29"/>
      <c r="B72" s="431"/>
      <c r="C72" s="401"/>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29"/>
      <c r="B73" s="431"/>
      <c r="C73" s="401"/>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29"/>
      <c r="B74" s="431"/>
      <c r="C74" s="401"/>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29"/>
      <c r="B75" s="431"/>
      <c r="C75" s="401"/>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29"/>
      <c r="B76" s="431"/>
      <c r="C76" s="401"/>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29"/>
      <c r="B77" s="431"/>
      <c r="C77" s="401"/>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29"/>
      <c r="B78" s="431"/>
      <c r="C78" s="401"/>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29"/>
      <c r="B79" s="431"/>
      <c r="C79" s="401"/>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29"/>
      <c r="B80" s="431"/>
      <c r="C80" s="401"/>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29"/>
      <c r="B81" s="431"/>
      <c r="C81" s="401"/>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29"/>
      <c r="B82" s="431"/>
      <c r="C82" s="401"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29"/>
      <c r="B83" s="431"/>
      <c r="C83" s="401"/>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29"/>
      <c r="B84" s="431"/>
      <c r="C84" s="401"/>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29"/>
      <c r="B85" s="431"/>
      <c r="C85" s="401"/>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29"/>
      <c r="B86" s="431"/>
      <c r="C86" s="401"/>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29"/>
      <c r="B87" s="431"/>
      <c r="C87" s="401"/>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29"/>
      <c r="B88" s="431"/>
      <c r="C88" s="401"/>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29"/>
      <c r="B89" s="431"/>
      <c r="C89" s="401"/>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29"/>
      <c r="B90" s="431"/>
      <c r="C90" s="401"/>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29"/>
      <c r="B91" s="431"/>
      <c r="C91" s="401"/>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29"/>
      <c r="B92" s="431"/>
      <c r="C92" s="401"/>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29"/>
      <c r="B93" s="431"/>
      <c r="C93" s="401"/>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29"/>
      <c r="B94" s="431"/>
      <c r="C94" s="401"/>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29"/>
      <c r="B95" s="431"/>
      <c r="C95" s="401"/>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29"/>
      <c r="B96" s="431"/>
      <c r="C96" s="401"/>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29"/>
      <c r="B97" s="431"/>
      <c r="C97" s="401"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29"/>
      <c r="B98" s="431"/>
      <c r="C98" s="401"/>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29"/>
      <c r="B99" s="431"/>
      <c r="C99" s="401"/>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29"/>
      <c r="B100" s="431"/>
      <c r="C100" s="401"/>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29"/>
      <c r="B101" s="431"/>
      <c r="C101" s="401"/>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29"/>
      <c r="B102" s="431"/>
      <c r="C102" s="401"/>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29">
        <v>3</v>
      </c>
      <c r="B103" s="428" t="s">
        <v>1047</v>
      </c>
      <c r="C103" s="404"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29"/>
      <c r="B104" s="428"/>
      <c r="C104" s="405"/>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29"/>
      <c r="B105" s="428"/>
      <c r="C105" s="405"/>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29"/>
      <c r="B106" s="428"/>
      <c r="C106" s="405"/>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29"/>
      <c r="B107" s="428"/>
      <c r="C107" s="405"/>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29"/>
      <c r="B108" s="428"/>
      <c r="C108" s="405"/>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29"/>
      <c r="B109" s="428"/>
      <c r="C109" s="405"/>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29"/>
      <c r="B110" s="428"/>
      <c r="C110" s="405"/>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29"/>
      <c r="B111" s="428"/>
      <c r="C111" s="406"/>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29"/>
      <c r="B112" s="428"/>
      <c r="C112" s="404"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29"/>
      <c r="B113" s="428"/>
      <c r="C113" s="405"/>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29"/>
      <c r="B114" s="428"/>
      <c r="C114" s="405"/>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29"/>
      <c r="B115" s="428"/>
      <c r="C115" s="405"/>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29"/>
      <c r="B116" s="428"/>
      <c r="C116" s="405"/>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29"/>
      <c r="B117" s="428"/>
      <c r="C117" s="405"/>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29"/>
      <c r="B118" s="428"/>
      <c r="C118" s="405"/>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29"/>
      <c r="B119" s="428"/>
      <c r="C119" s="405"/>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29"/>
      <c r="B120" s="428"/>
      <c r="C120" s="406"/>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29"/>
      <c r="B121" s="428"/>
      <c r="C121" s="404"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29"/>
      <c r="B122" s="428"/>
      <c r="C122" s="405"/>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29"/>
      <c r="B123" s="428"/>
      <c r="C123" s="405"/>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29"/>
      <c r="B124" s="428"/>
      <c r="C124" s="405"/>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29"/>
      <c r="B125" s="428"/>
      <c r="C125" s="405"/>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29"/>
      <c r="B126" s="428"/>
      <c r="C126" s="405"/>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29"/>
      <c r="B127" s="428"/>
      <c r="C127" s="405"/>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29"/>
      <c r="B128" s="428"/>
      <c r="C128" s="405"/>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29"/>
      <c r="B129" s="428"/>
      <c r="C129" s="406"/>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29">
        <v>4</v>
      </c>
      <c r="B130" s="428" t="s">
        <v>1025</v>
      </c>
      <c r="C130" s="404"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29"/>
      <c r="B131" s="428"/>
      <c r="C131" s="405"/>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29"/>
      <c r="B132" s="428"/>
      <c r="C132" s="405"/>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29"/>
      <c r="B133" s="428"/>
      <c r="C133" s="405"/>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29"/>
      <c r="B134" s="428"/>
      <c r="C134" s="405"/>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29"/>
      <c r="B135" s="428"/>
      <c r="C135" s="406"/>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29"/>
      <c r="B136" s="428"/>
      <c r="C136" s="421"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29"/>
      <c r="B137" s="428"/>
      <c r="C137" s="422"/>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29"/>
      <c r="B138" s="428"/>
      <c r="C138" s="422"/>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29"/>
      <c r="B139" s="428"/>
      <c r="C139" s="422"/>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29"/>
      <c r="B140" s="428"/>
      <c r="C140" s="422"/>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29"/>
      <c r="B141" s="428"/>
      <c r="C141" s="423"/>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12">
        <v>5</v>
      </c>
      <c r="B142" s="415" t="s">
        <v>1023</v>
      </c>
      <c r="C142" s="404"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13"/>
      <c r="B143" s="416"/>
      <c r="C143" s="405"/>
      <c r="D143" s="401"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13"/>
      <c r="B144" s="416"/>
      <c r="C144" s="405"/>
      <c r="D144" s="401"/>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13"/>
      <c r="B145" s="416"/>
      <c r="C145" s="405"/>
      <c r="D145" s="401"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13"/>
      <c r="B146" s="416"/>
      <c r="C146" s="405"/>
      <c r="D146" s="401"/>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13"/>
      <c r="B147" s="416"/>
      <c r="C147" s="405"/>
      <c r="D147" s="401"/>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13"/>
      <c r="B148" s="416"/>
      <c r="C148" s="405"/>
      <c r="D148" s="430"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13"/>
      <c r="B149" s="416"/>
      <c r="C149" s="405"/>
      <c r="D149" s="430"/>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14"/>
      <c r="B150" s="417"/>
      <c r="C150" s="406"/>
      <c r="D150" s="430"/>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12">
        <v>6</v>
      </c>
      <c r="B151" s="415" t="s">
        <v>1007</v>
      </c>
      <c r="C151" s="404" t="s">
        <v>1006</v>
      </c>
      <c r="D151" s="418"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13"/>
      <c r="B152" s="416"/>
      <c r="C152" s="405"/>
      <c r="D152" s="419"/>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13"/>
      <c r="B153" s="416"/>
      <c r="C153" s="405"/>
      <c r="D153" s="419"/>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13"/>
      <c r="B154" s="416"/>
      <c r="C154" s="405"/>
      <c r="D154" s="419"/>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13"/>
      <c r="B155" s="416"/>
      <c r="C155" s="405"/>
      <c r="D155" s="419"/>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13"/>
      <c r="B156" s="416"/>
      <c r="C156" s="405"/>
      <c r="D156" s="419"/>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13"/>
      <c r="B157" s="416"/>
      <c r="C157" s="405"/>
      <c r="D157" s="419"/>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13"/>
      <c r="B158" s="416"/>
      <c r="C158" s="405"/>
      <c r="D158" s="420"/>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13"/>
      <c r="B159" s="416"/>
      <c r="C159" s="405"/>
      <c r="D159" s="404"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13"/>
      <c r="B160" s="416"/>
      <c r="C160" s="405"/>
      <c r="D160" s="405"/>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13"/>
      <c r="B161" s="416"/>
      <c r="C161" s="405"/>
      <c r="D161" s="405"/>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13"/>
      <c r="B162" s="416"/>
      <c r="C162" s="405"/>
      <c r="D162" s="405"/>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13"/>
      <c r="B163" s="416"/>
      <c r="C163" s="405"/>
      <c r="D163" s="405"/>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13"/>
      <c r="B164" s="416"/>
      <c r="C164" s="405"/>
      <c r="D164" s="405"/>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14"/>
      <c r="B165" s="417"/>
      <c r="C165" s="406"/>
      <c r="D165" s="406"/>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12">
        <v>7</v>
      </c>
      <c r="B166" s="415" t="s">
        <v>1003</v>
      </c>
      <c r="C166" s="421" t="s">
        <v>1002</v>
      </c>
      <c r="D166" s="404"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13"/>
      <c r="B167" s="416"/>
      <c r="C167" s="422"/>
      <c r="D167" s="405"/>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13"/>
      <c r="B168" s="416"/>
      <c r="C168" s="422"/>
      <c r="D168" s="405"/>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13"/>
      <c r="B169" s="416"/>
      <c r="C169" s="422"/>
      <c r="D169" s="405"/>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13"/>
      <c r="B170" s="416"/>
      <c r="C170" s="422"/>
      <c r="D170" s="406"/>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13"/>
      <c r="B171" s="416"/>
      <c r="C171" s="422"/>
      <c r="D171" s="410" t="s">
        <v>992</v>
      </c>
      <c r="E171" s="191" t="s">
        <v>991</v>
      </c>
      <c r="F171" s="185"/>
      <c r="G171" s="185" t="s">
        <v>990</v>
      </c>
      <c r="H171" s="187">
        <f>I171*J171</f>
        <v>0</v>
      </c>
      <c r="I171" s="187">
        <f>X171*Z171+Y171</f>
        <v>52.989480000000015</v>
      </c>
      <c r="J171" s="176"/>
      <c r="L171" s="180">
        <v>2</v>
      </c>
      <c r="M171" s="179">
        <f>1/6</f>
        <v>0.16666666666666666</v>
      </c>
      <c r="N171" s="401"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13"/>
      <c r="B172" s="416"/>
      <c r="C172" s="422"/>
      <c r="D172" s="411"/>
      <c r="E172" s="235" t="s">
        <v>970</v>
      </c>
      <c r="F172" s="185"/>
      <c r="G172" s="185"/>
      <c r="H172" s="181"/>
      <c r="I172" s="181"/>
      <c r="J172" s="176"/>
      <c r="L172" s="180">
        <v>1</v>
      </c>
      <c r="M172" s="179">
        <f>1/6</f>
        <v>0.16666666666666666</v>
      </c>
      <c r="N172" s="402"/>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13"/>
      <c r="B173" s="416"/>
      <c r="C173" s="422"/>
      <c r="D173" s="411"/>
      <c r="E173" s="235" t="s">
        <v>988</v>
      </c>
      <c r="F173" s="185"/>
      <c r="G173" s="185"/>
      <c r="H173" s="181"/>
      <c r="I173" s="181"/>
      <c r="J173" s="176"/>
      <c r="L173" s="180">
        <v>12</v>
      </c>
      <c r="M173" s="179">
        <f>1/6</f>
        <v>0.16666666666666666</v>
      </c>
      <c r="N173" s="402"/>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13"/>
      <c r="B174" s="416"/>
      <c r="C174" s="422"/>
      <c r="D174" s="411"/>
      <c r="E174" s="185"/>
      <c r="F174" s="185"/>
      <c r="G174" s="185"/>
      <c r="H174" s="181"/>
      <c r="I174" s="181"/>
      <c r="J174" s="176"/>
      <c r="L174" s="180"/>
      <c r="M174" s="179"/>
      <c r="N174" s="402"/>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13"/>
      <c r="B175" s="416"/>
      <c r="C175" s="422"/>
      <c r="D175" s="411"/>
      <c r="E175" s="185"/>
      <c r="F175" s="185"/>
      <c r="G175" s="185"/>
      <c r="H175" s="181"/>
      <c r="I175" s="181"/>
      <c r="J175" s="176"/>
      <c r="L175" s="180"/>
      <c r="M175" s="179"/>
      <c r="N175" s="402"/>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13"/>
      <c r="B176" s="416"/>
      <c r="C176" s="422"/>
      <c r="D176" s="411"/>
      <c r="E176" s="185"/>
      <c r="F176" s="185"/>
      <c r="G176" s="185"/>
      <c r="H176" s="181"/>
      <c r="I176" s="181"/>
      <c r="J176" s="176"/>
      <c r="L176" s="180"/>
      <c r="M176" s="179"/>
      <c r="N176" s="402"/>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13"/>
      <c r="B177" s="416"/>
      <c r="C177" s="422"/>
      <c r="D177" s="411"/>
      <c r="E177" s="185"/>
      <c r="F177" s="185"/>
      <c r="G177" s="185"/>
      <c r="H177" s="181"/>
      <c r="I177" s="181"/>
      <c r="J177" s="176"/>
      <c r="L177" s="180"/>
      <c r="M177" s="179"/>
      <c r="N177" s="402"/>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13"/>
      <c r="B178" s="416"/>
      <c r="C178" s="422"/>
      <c r="D178" s="411"/>
      <c r="E178" s="185"/>
      <c r="F178" s="185"/>
      <c r="G178" s="185"/>
      <c r="H178" s="181"/>
      <c r="I178" s="181"/>
      <c r="J178" s="176"/>
      <c r="L178" s="180"/>
      <c r="M178" s="179"/>
      <c r="N178" s="403"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13"/>
      <c r="B179" s="416"/>
      <c r="C179" s="422"/>
      <c r="D179" s="411"/>
      <c r="E179" s="185"/>
      <c r="F179" s="185"/>
      <c r="G179" s="185"/>
      <c r="H179" s="181"/>
      <c r="I179" s="181"/>
      <c r="J179" s="176"/>
      <c r="L179" s="180"/>
      <c r="M179" s="179"/>
      <c r="N179" s="402"/>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13"/>
      <c r="B180" s="416"/>
      <c r="C180" s="422"/>
      <c r="D180" s="411"/>
      <c r="E180" s="185"/>
      <c r="F180" s="185"/>
      <c r="G180" s="185"/>
      <c r="H180" s="181"/>
      <c r="I180" s="181"/>
      <c r="J180" s="176"/>
      <c r="L180" s="180"/>
      <c r="M180" s="179"/>
      <c r="N180" s="402"/>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13"/>
      <c r="B181" s="416"/>
      <c r="C181" s="422"/>
      <c r="D181" s="411"/>
      <c r="E181" s="185"/>
      <c r="F181" s="185"/>
      <c r="G181" s="185"/>
      <c r="H181" s="181"/>
      <c r="I181" s="181"/>
      <c r="J181" s="176"/>
      <c r="L181" s="180"/>
      <c r="M181" s="179"/>
      <c r="N181" s="402"/>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13"/>
      <c r="B182" s="416"/>
      <c r="C182" s="422"/>
      <c r="D182" s="411"/>
      <c r="E182" s="185"/>
      <c r="F182" s="185"/>
      <c r="G182" s="185"/>
      <c r="H182" s="181"/>
      <c r="I182" s="181"/>
      <c r="J182" s="176"/>
      <c r="L182" s="180"/>
      <c r="M182" s="179"/>
      <c r="N182" s="402"/>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13"/>
      <c r="B183" s="416"/>
      <c r="C183" s="422"/>
      <c r="D183" s="411"/>
      <c r="E183" s="185"/>
      <c r="F183" s="185"/>
      <c r="G183" s="185"/>
      <c r="H183" s="181"/>
      <c r="I183" s="181"/>
      <c r="J183" s="176"/>
      <c r="L183" s="180"/>
      <c r="M183" s="179"/>
      <c r="N183" s="402"/>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13"/>
      <c r="B184" s="416"/>
      <c r="C184" s="422"/>
      <c r="D184" s="411"/>
      <c r="E184" s="185"/>
      <c r="F184" s="185"/>
      <c r="G184" s="185"/>
      <c r="H184" s="181"/>
      <c r="I184" s="181"/>
      <c r="J184" s="176"/>
      <c r="L184" s="180"/>
      <c r="M184" s="179"/>
      <c r="N184" s="402"/>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13"/>
      <c r="B185" s="416"/>
      <c r="C185" s="422"/>
      <c r="D185" s="411"/>
      <c r="E185" s="185"/>
      <c r="F185" s="185"/>
      <c r="G185" s="185"/>
      <c r="H185" s="181"/>
      <c r="I185" s="181"/>
      <c r="J185" s="176"/>
      <c r="L185" s="180"/>
      <c r="M185" s="179"/>
      <c r="N185" s="403"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13"/>
      <c r="B186" s="416"/>
      <c r="C186" s="422"/>
      <c r="D186" s="411"/>
      <c r="E186" s="185"/>
      <c r="F186" s="185"/>
      <c r="G186" s="185"/>
      <c r="H186" s="181"/>
      <c r="I186" s="181"/>
      <c r="J186" s="176"/>
      <c r="L186" s="180"/>
      <c r="M186" s="179"/>
      <c r="N186" s="402"/>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13"/>
      <c r="B187" s="416"/>
      <c r="C187" s="422"/>
      <c r="D187" s="411"/>
      <c r="E187" s="185"/>
      <c r="F187" s="185"/>
      <c r="G187" s="185"/>
      <c r="H187" s="181"/>
      <c r="I187" s="181"/>
      <c r="J187" s="176"/>
      <c r="L187" s="180"/>
      <c r="M187" s="179"/>
      <c r="N187" s="402"/>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13"/>
      <c r="B188" s="416"/>
      <c r="C188" s="422"/>
      <c r="D188" s="411"/>
      <c r="E188" s="185"/>
      <c r="F188" s="185"/>
      <c r="G188" s="185"/>
      <c r="H188" s="181"/>
      <c r="I188" s="181"/>
      <c r="J188" s="176"/>
      <c r="L188" s="180"/>
      <c r="M188" s="179"/>
      <c r="N188" s="402"/>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13"/>
      <c r="B189" s="416"/>
      <c r="C189" s="422"/>
      <c r="D189" s="411"/>
      <c r="E189" s="185"/>
      <c r="F189" s="185"/>
      <c r="G189" s="185"/>
      <c r="H189" s="181"/>
      <c r="I189" s="181"/>
      <c r="J189" s="176"/>
      <c r="L189" s="180"/>
      <c r="M189" s="179"/>
      <c r="N189" s="402"/>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13"/>
      <c r="B190" s="416"/>
      <c r="C190" s="423"/>
      <c r="D190" s="411"/>
      <c r="E190" s="185"/>
      <c r="F190" s="185"/>
      <c r="G190" s="185"/>
      <c r="H190" s="181"/>
      <c r="I190" s="181"/>
      <c r="J190" s="176"/>
      <c r="L190" s="180"/>
      <c r="M190" s="179"/>
      <c r="N190" s="402"/>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13"/>
      <c r="B191" s="416"/>
      <c r="C191" s="404" t="s">
        <v>253</v>
      </c>
      <c r="D191" s="407"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13"/>
      <c r="B192" s="416"/>
      <c r="C192" s="405"/>
      <c r="D192" s="408"/>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13"/>
      <c r="B193" s="416"/>
      <c r="C193" s="405"/>
      <c r="D193" s="409"/>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13"/>
      <c r="B194" s="416"/>
      <c r="C194" s="405"/>
      <c r="D194" s="410"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13"/>
      <c r="B195" s="416"/>
      <c r="C195" s="405"/>
      <c r="D195" s="411"/>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13"/>
      <c r="B196" s="416"/>
      <c r="C196" s="405"/>
      <c r="D196" s="411"/>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13"/>
      <c r="B197" s="416"/>
      <c r="C197" s="405"/>
      <c r="D197" s="411"/>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13"/>
      <c r="B198" s="416"/>
      <c r="C198" s="405"/>
      <c r="D198" s="410"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13"/>
      <c r="B199" s="416"/>
      <c r="C199" s="405"/>
      <c r="D199" s="411"/>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13"/>
      <c r="B200" s="416"/>
      <c r="C200" s="405"/>
      <c r="D200" s="411"/>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13"/>
      <c r="B201" s="416"/>
      <c r="C201" s="406"/>
      <c r="D201" s="411"/>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13"/>
      <c r="B202" s="416"/>
      <c r="C202" s="418" t="s">
        <v>954</v>
      </c>
      <c r="D202" s="424"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13"/>
      <c r="B203" s="416"/>
      <c r="C203" s="419"/>
      <c r="D203" s="411"/>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13"/>
      <c r="B204" s="416"/>
      <c r="C204" s="419"/>
      <c r="D204" s="424"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13"/>
      <c r="B205" s="416"/>
      <c r="C205" s="419"/>
      <c r="D205" s="411"/>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13"/>
      <c r="B206" s="416"/>
      <c r="C206" s="419"/>
      <c r="D206" s="424"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13"/>
      <c r="B207" s="416"/>
      <c r="C207" s="419"/>
      <c r="D207" s="411"/>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13"/>
      <c r="B208" s="416"/>
      <c r="C208" s="419"/>
      <c r="D208" s="410"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13"/>
      <c r="B209" s="416"/>
      <c r="C209" s="419"/>
      <c r="D209" s="411"/>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13"/>
      <c r="B210" s="416"/>
      <c r="C210" s="419"/>
      <c r="D210" s="411"/>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13"/>
      <c r="B211" s="416"/>
      <c r="C211" s="419"/>
      <c r="D211" s="411"/>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13"/>
      <c r="B212" s="416"/>
      <c r="C212" s="419"/>
      <c r="D212" s="411"/>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13"/>
      <c r="B213" s="416"/>
      <c r="C213" s="419"/>
      <c r="D213" s="411"/>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13"/>
      <c r="B214" s="416"/>
      <c r="C214" s="419"/>
      <c r="D214" s="411"/>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13"/>
      <c r="B215" s="416"/>
      <c r="C215" s="419"/>
      <c r="D215" s="411"/>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13"/>
      <c r="B216" s="416"/>
      <c r="C216" s="419"/>
      <c r="D216" s="411"/>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13"/>
      <c r="B217" s="416"/>
      <c r="C217" s="419"/>
      <c r="D217" s="411"/>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13"/>
      <c r="B218" s="416"/>
      <c r="C218" s="419"/>
      <c r="D218" s="411"/>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13"/>
      <c r="B219" s="416"/>
      <c r="C219" s="419"/>
      <c r="D219" s="411"/>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13"/>
      <c r="B220" s="416"/>
      <c r="C220" s="419"/>
      <c r="D220" s="425"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13"/>
      <c r="B221" s="416"/>
      <c r="C221" s="419"/>
      <c r="D221" s="426"/>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13"/>
      <c r="B222" s="416"/>
      <c r="C222" s="419"/>
      <c r="D222" s="426"/>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14"/>
      <c r="B223" s="417"/>
      <c r="C223" s="420"/>
      <c r="D223" s="427"/>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7">
        <v>1</v>
      </c>
      <c r="B4" s="450" t="s">
        <v>180</v>
      </c>
      <c r="C4" s="240">
        <v>1</v>
      </c>
      <c r="D4" s="130" t="s">
        <v>181</v>
      </c>
      <c r="E4" s="131">
        <v>16</v>
      </c>
    </row>
    <row r="5" spans="1:8" ht="45" x14ac:dyDescent="0.25">
      <c r="A5" s="448"/>
      <c r="B5" s="451"/>
      <c r="C5" s="240">
        <f>C4+1</f>
        <v>2</v>
      </c>
      <c r="D5" s="130" t="s">
        <v>182</v>
      </c>
      <c r="E5" s="131">
        <v>8</v>
      </c>
    </row>
    <row r="6" spans="1:8" ht="30" x14ac:dyDescent="0.25">
      <c r="A6" s="448"/>
      <c r="B6" s="451"/>
      <c r="C6" s="240">
        <f>C5+1</f>
        <v>3</v>
      </c>
      <c r="D6" s="130" t="s">
        <v>183</v>
      </c>
      <c r="E6" s="131">
        <v>4</v>
      </c>
    </row>
    <row r="7" spans="1:8" ht="30" x14ac:dyDescent="0.25">
      <c r="A7" s="448"/>
      <c r="B7" s="451"/>
      <c r="C7" s="240">
        <f>C6+1</f>
        <v>4</v>
      </c>
      <c r="D7" s="130" t="s">
        <v>1142</v>
      </c>
      <c r="E7" s="131">
        <v>16</v>
      </c>
    </row>
    <row r="8" spans="1:8" ht="45" x14ac:dyDescent="0.25">
      <c r="A8" s="448"/>
      <c r="B8" s="451"/>
      <c r="C8" s="240">
        <f>C7+1</f>
        <v>5</v>
      </c>
      <c r="D8" s="130" t="s">
        <v>184</v>
      </c>
      <c r="E8" s="131">
        <f>E4*1.5</f>
        <v>24</v>
      </c>
    </row>
    <row r="9" spans="1:8" ht="30" x14ac:dyDescent="0.25">
      <c r="A9" s="449"/>
      <c r="B9" s="452"/>
      <c r="C9" s="240">
        <f>C8+1</f>
        <v>6</v>
      </c>
      <c r="D9" s="130" t="s">
        <v>185</v>
      </c>
      <c r="E9" s="131">
        <f>E5*1.5</f>
        <v>12</v>
      </c>
    </row>
    <row r="10" spans="1:8" ht="15.75" x14ac:dyDescent="0.25">
      <c r="A10" s="447">
        <v>2</v>
      </c>
      <c r="B10" s="450" t="s">
        <v>186</v>
      </c>
      <c r="C10" s="240">
        <v>1</v>
      </c>
      <c r="D10" s="130" t="s">
        <v>187</v>
      </c>
      <c r="E10" s="131"/>
      <c r="H10" s="132"/>
    </row>
    <row r="11" spans="1:8" ht="30" x14ac:dyDescent="0.25">
      <c r="A11" s="448"/>
      <c r="B11" s="451"/>
      <c r="C11" s="240">
        <f>C10+1</f>
        <v>2</v>
      </c>
      <c r="D11" s="130" t="s">
        <v>188</v>
      </c>
      <c r="E11" s="131"/>
      <c r="H11" s="132"/>
    </row>
    <row r="12" spans="1:8" ht="15.75" x14ac:dyDescent="0.25">
      <c r="A12" s="448"/>
      <c r="B12" s="451"/>
      <c r="C12" s="240">
        <f>C11+1</f>
        <v>3</v>
      </c>
      <c r="D12" s="130" t="s">
        <v>189</v>
      </c>
      <c r="E12" s="131"/>
      <c r="H12" s="132"/>
    </row>
    <row r="13" spans="1:8" ht="45" x14ac:dyDescent="0.25">
      <c r="A13" s="448"/>
      <c r="B13" s="451"/>
      <c r="C13" s="240">
        <f>C12+1</f>
        <v>4</v>
      </c>
      <c r="D13" s="130" t="s">
        <v>190</v>
      </c>
      <c r="E13" s="131"/>
      <c r="H13" s="132"/>
    </row>
    <row r="14" spans="1:8" x14ac:dyDescent="0.25">
      <c r="A14" s="447">
        <v>3</v>
      </c>
      <c r="B14" s="450" t="s">
        <v>191</v>
      </c>
      <c r="C14" s="240">
        <v>1</v>
      </c>
      <c r="D14" s="130" t="s">
        <v>192</v>
      </c>
      <c r="E14" s="131"/>
    </row>
    <row r="15" spans="1:8" x14ac:dyDescent="0.25">
      <c r="A15" s="448"/>
      <c r="B15" s="451"/>
      <c r="C15" s="240">
        <f>C14+1</f>
        <v>2</v>
      </c>
      <c r="D15" s="130" t="s">
        <v>193</v>
      </c>
      <c r="E15" s="131"/>
    </row>
    <row r="16" spans="1:8" ht="30" x14ac:dyDescent="0.25">
      <c r="A16" s="448"/>
      <c r="B16" s="451"/>
      <c r="C16" s="240">
        <f t="shared" ref="C16:C28" si="0">C15+1</f>
        <v>3</v>
      </c>
      <c r="D16" s="130" t="s">
        <v>194</v>
      </c>
      <c r="E16" s="131"/>
    </row>
    <row r="17" spans="1:5" ht="30" x14ac:dyDescent="0.25">
      <c r="A17" s="448"/>
      <c r="B17" s="451"/>
      <c r="C17" s="240">
        <f t="shared" si="0"/>
        <v>4</v>
      </c>
      <c r="D17" s="130" t="s">
        <v>195</v>
      </c>
      <c r="E17" s="131"/>
    </row>
    <row r="18" spans="1:5" ht="30" x14ac:dyDescent="0.25">
      <c r="A18" s="448"/>
      <c r="B18" s="451"/>
      <c r="C18" s="240">
        <f t="shared" si="0"/>
        <v>5</v>
      </c>
      <c r="D18" s="130" t="s">
        <v>196</v>
      </c>
      <c r="E18" s="131"/>
    </row>
    <row r="19" spans="1:5" ht="30" x14ac:dyDescent="0.25">
      <c r="A19" s="448"/>
      <c r="B19" s="451"/>
      <c r="C19" s="240">
        <f t="shared" si="0"/>
        <v>6</v>
      </c>
      <c r="D19" s="130" t="s">
        <v>197</v>
      </c>
      <c r="E19" s="131"/>
    </row>
    <row r="20" spans="1:5" x14ac:dyDescent="0.25">
      <c r="A20" s="448"/>
      <c r="B20" s="451"/>
      <c r="C20" s="240">
        <f t="shared" si="0"/>
        <v>7</v>
      </c>
      <c r="D20" s="130" t="s">
        <v>198</v>
      </c>
      <c r="E20" s="131"/>
    </row>
    <row r="21" spans="1:5" x14ac:dyDescent="0.25">
      <c r="A21" s="448"/>
      <c r="B21" s="451"/>
      <c r="C21" s="240">
        <f t="shared" si="0"/>
        <v>8</v>
      </c>
      <c r="D21" s="130" t="s">
        <v>199</v>
      </c>
      <c r="E21" s="131"/>
    </row>
    <row r="22" spans="1:5" ht="30" x14ac:dyDescent="0.25">
      <c r="A22" s="448"/>
      <c r="B22" s="451"/>
      <c r="C22" s="240">
        <f t="shared" si="0"/>
        <v>9</v>
      </c>
      <c r="D22" s="130" t="s">
        <v>200</v>
      </c>
      <c r="E22" s="131"/>
    </row>
    <row r="23" spans="1:5" x14ac:dyDescent="0.25">
      <c r="A23" s="448"/>
      <c r="B23" s="451"/>
      <c r="C23" s="240">
        <f t="shared" si="0"/>
        <v>10</v>
      </c>
      <c r="D23" s="130" t="s">
        <v>201</v>
      </c>
      <c r="E23" s="131"/>
    </row>
    <row r="24" spans="1:5" x14ac:dyDescent="0.25">
      <c r="A24" s="448"/>
      <c r="B24" s="451"/>
      <c r="C24" s="240">
        <f t="shared" si="0"/>
        <v>11</v>
      </c>
      <c r="D24" s="130" t="s">
        <v>202</v>
      </c>
      <c r="E24" s="131"/>
    </row>
    <row r="25" spans="1:5" ht="30" x14ac:dyDescent="0.25">
      <c r="A25" s="448"/>
      <c r="B25" s="451"/>
      <c r="C25" s="240">
        <f t="shared" si="0"/>
        <v>12</v>
      </c>
      <c r="D25" s="130" t="s">
        <v>203</v>
      </c>
      <c r="E25" s="131"/>
    </row>
    <row r="26" spans="1:5" x14ac:dyDescent="0.25">
      <c r="A26" s="448"/>
      <c r="B26" s="451"/>
      <c r="C26" s="240">
        <f t="shared" si="0"/>
        <v>13</v>
      </c>
      <c r="D26" s="130" t="s">
        <v>204</v>
      </c>
      <c r="E26" s="131"/>
    </row>
    <row r="27" spans="1:5" x14ac:dyDescent="0.25">
      <c r="A27" s="448"/>
      <c r="B27" s="451"/>
      <c r="C27" s="240">
        <f t="shared" si="0"/>
        <v>14</v>
      </c>
      <c r="D27" s="130" t="s">
        <v>205</v>
      </c>
      <c r="E27" s="131"/>
    </row>
    <row r="28" spans="1:5" ht="30" x14ac:dyDescent="0.25">
      <c r="A28" s="449"/>
      <c r="B28" s="452"/>
      <c r="C28" s="240">
        <f t="shared" si="0"/>
        <v>15</v>
      </c>
      <c r="D28" s="130" t="s">
        <v>206</v>
      </c>
      <c r="E28" s="131"/>
    </row>
    <row r="29" spans="1:5" x14ac:dyDescent="0.25">
      <c r="A29" s="447">
        <v>4</v>
      </c>
      <c r="B29" s="450" t="s">
        <v>207</v>
      </c>
      <c r="C29" s="240">
        <v>1</v>
      </c>
      <c r="D29" s="130"/>
      <c r="E29" s="131"/>
    </row>
    <row r="30" spans="1:5" x14ac:dyDescent="0.25">
      <c r="A30" s="448"/>
      <c r="B30" s="451"/>
      <c r="C30" s="240">
        <f>C29+1</f>
        <v>2</v>
      </c>
      <c r="D30" s="130"/>
      <c r="E30" s="131"/>
    </row>
    <row r="31" spans="1:5" x14ac:dyDescent="0.25">
      <c r="A31" s="448"/>
      <c r="B31" s="451"/>
      <c r="C31" s="240">
        <f>C30+1</f>
        <v>3</v>
      </c>
      <c r="D31" s="130"/>
      <c r="E31" s="131"/>
    </row>
    <row r="32" spans="1:5" x14ac:dyDescent="0.25">
      <c r="A32" s="448"/>
      <c r="B32" s="451"/>
      <c r="C32" s="240">
        <f>C31+1</f>
        <v>4</v>
      </c>
      <c r="D32" s="130"/>
      <c r="E32" s="131"/>
    </row>
    <row r="33" spans="1:8" x14ac:dyDescent="0.25">
      <c r="A33" s="449"/>
      <c r="B33" s="452"/>
      <c r="C33" s="240">
        <f>C32+1</f>
        <v>5</v>
      </c>
      <c r="D33" s="130"/>
      <c r="E33" s="131"/>
    </row>
    <row r="34" spans="1:8" x14ac:dyDescent="0.25">
      <c r="A34" s="447">
        <v>5</v>
      </c>
      <c r="B34" s="450" t="s">
        <v>208</v>
      </c>
      <c r="C34" s="240">
        <v>1</v>
      </c>
      <c r="D34" s="130"/>
      <c r="E34" s="131"/>
    </row>
    <row r="35" spans="1:8" x14ac:dyDescent="0.25">
      <c r="A35" s="448"/>
      <c r="B35" s="451"/>
      <c r="C35" s="240">
        <f>C34+1</f>
        <v>2</v>
      </c>
      <c r="D35" s="130"/>
      <c r="E35" s="131"/>
    </row>
    <row r="36" spans="1:8" x14ac:dyDescent="0.25">
      <c r="A36" s="448"/>
      <c r="B36" s="451"/>
      <c r="C36" s="240">
        <f>C35+1</f>
        <v>3</v>
      </c>
      <c r="D36" s="130"/>
      <c r="E36" s="131"/>
    </row>
    <row r="37" spans="1:8" x14ac:dyDescent="0.25">
      <c r="A37" s="448"/>
      <c r="B37" s="451"/>
      <c r="C37" s="240">
        <f>C36+1</f>
        <v>4</v>
      </c>
      <c r="D37" s="130"/>
      <c r="E37" s="131"/>
    </row>
    <row r="38" spans="1:8" x14ac:dyDescent="0.25">
      <c r="A38" s="449"/>
      <c r="B38" s="452"/>
      <c r="C38" s="240">
        <f>C37+1</f>
        <v>5</v>
      </c>
      <c r="D38" s="130"/>
      <c r="E38" s="131"/>
    </row>
    <row r="39" spans="1:8" x14ac:dyDescent="0.25">
      <c r="A39" s="447">
        <v>6</v>
      </c>
      <c r="B39" s="450" t="s">
        <v>209</v>
      </c>
      <c r="C39" s="240">
        <v>1</v>
      </c>
      <c r="D39" s="130"/>
      <c r="E39" s="131"/>
    </row>
    <row r="40" spans="1:8" x14ac:dyDescent="0.25">
      <c r="A40" s="448"/>
      <c r="B40" s="451"/>
      <c r="C40" s="240">
        <f>C39+1</f>
        <v>2</v>
      </c>
      <c r="D40" s="130"/>
      <c r="E40" s="131"/>
    </row>
    <row r="41" spans="1:8" x14ac:dyDescent="0.25">
      <c r="A41" s="448"/>
      <c r="B41" s="451"/>
      <c r="C41" s="240">
        <f>C40+1</f>
        <v>3</v>
      </c>
      <c r="D41" s="130"/>
      <c r="E41" s="131"/>
    </row>
    <row r="42" spans="1:8" x14ac:dyDescent="0.25">
      <c r="A42" s="448"/>
      <c r="B42" s="451"/>
      <c r="C42" s="240">
        <f>C41+1</f>
        <v>4</v>
      </c>
      <c r="D42" s="130"/>
      <c r="E42" s="131"/>
    </row>
    <row r="43" spans="1:8" x14ac:dyDescent="0.25">
      <c r="A43" s="449"/>
      <c r="B43" s="452"/>
      <c r="C43" s="240">
        <f>C42+1</f>
        <v>5</v>
      </c>
      <c r="D43" s="130"/>
      <c r="E43" s="131"/>
    </row>
    <row r="44" spans="1:8" ht="30" x14ac:dyDescent="0.25">
      <c r="A44" s="447">
        <v>7</v>
      </c>
      <c r="B44" s="450" t="s">
        <v>210</v>
      </c>
      <c r="C44" s="240">
        <v>1</v>
      </c>
      <c r="D44" s="130" t="s">
        <v>211</v>
      </c>
      <c r="E44" s="131">
        <v>2</v>
      </c>
      <c r="H44" s="132"/>
    </row>
    <row r="45" spans="1:8" ht="15.75" x14ac:dyDescent="0.25">
      <c r="A45" s="448"/>
      <c r="B45" s="451"/>
      <c r="C45" s="240">
        <f>C44+1</f>
        <v>2</v>
      </c>
      <c r="D45" s="130" t="s">
        <v>212</v>
      </c>
      <c r="E45" s="131">
        <v>1</v>
      </c>
      <c r="H45" s="132"/>
    </row>
    <row r="46" spans="1:8" ht="30" x14ac:dyDescent="0.25">
      <c r="A46" s="448"/>
      <c r="B46" s="451"/>
      <c r="C46" s="240">
        <f t="shared" ref="C46:C51" si="1">C45+1</f>
        <v>3</v>
      </c>
      <c r="D46" s="130" t="s">
        <v>213</v>
      </c>
      <c r="E46" s="131">
        <v>8</v>
      </c>
      <c r="H46" s="132"/>
    </row>
    <row r="47" spans="1:8" ht="30" x14ac:dyDescent="0.25">
      <c r="A47" s="448"/>
      <c r="B47" s="451"/>
      <c r="C47" s="240">
        <f t="shared" si="1"/>
        <v>4</v>
      </c>
      <c r="D47" s="130" t="s">
        <v>214</v>
      </c>
      <c r="E47" s="131">
        <v>16</v>
      </c>
      <c r="H47" s="132"/>
    </row>
    <row r="48" spans="1:8" ht="15.75" x14ac:dyDescent="0.25">
      <c r="A48" s="448"/>
      <c r="B48" s="451"/>
      <c r="C48" s="240">
        <f t="shared" si="1"/>
        <v>5</v>
      </c>
      <c r="D48" s="130" t="s">
        <v>215</v>
      </c>
      <c r="E48" s="131">
        <v>1</v>
      </c>
      <c r="H48" s="132"/>
    </row>
    <row r="49" spans="1:8" ht="15.75" x14ac:dyDescent="0.25">
      <c r="A49" s="448"/>
      <c r="B49" s="451"/>
      <c r="C49" s="240">
        <f t="shared" si="1"/>
        <v>6</v>
      </c>
      <c r="D49" s="130" t="s">
        <v>216</v>
      </c>
      <c r="E49" s="131">
        <v>1</v>
      </c>
      <c r="H49" s="132"/>
    </row>
    <row r="50" spans="1:8" ht="15.75" x14ac:dyDescent="0.25">
      <c r="A50" s="448"/>
      <c r="B50" s="451"/>
      <c r="C50" s="240">
        <f t="shared" si="1"/>
        <v>7</v>
      </c>
      <c r="D50" s="130" t="s">
        <v>217</v>
      </c>
      <c r="E50" s="131">
        <v>1</v>
      </c>
      <c r="H50" s="132"/>
    </row>
    <row r="51" spans="1:8" ht="15.75" x14ac:dyDescent="0.25">
      <c r="A51" s="448"/>
      <c r="B51" s="451"/>
      <c r="C51" s="240">
        <f t="shared" si="1"/>
        <v>8</v>
      </c>
      <c r="D51" s="130" t="s">
        <v>218</v>
      </c>
      <c r="E51" s="131">
        <v>0.5</v>
      </c>
      <c r="H51" s="132"/>
    </row>
    <row r="52" spans="1:8" ht="30" x14ac:dyDescent="0.25">
      <c r="A52" s="447">
        <v>8</v>
      </c>
      <c r="B52" s="450" t="s">
        <v>219</v>
      </c>
      <c r="C52" s="240">
        <v>1</v>
      </c>
      <c r="D52" s="130" t="s">
        <v>220</v>
      </c>
      <c r="E52" s="131"/>
      <c r="H52" s="132"/>
    </row>
    <row r="53" spans="1:8" ht="15.75" x14ac:dyDescent="0.25">
      <c r="A53" s="448"/>
      <c r="B53" s="451"/>
      <c r="C53" s="240">
        <f t="shared" ref="C53:C58" si="2">C52+1</f>
        <v>2</v>
      </c>
      <c r="D53" s="130" t="s">
        <v>212</v>
      </c>
      <c r="E53" s="131"/>
      <c r="H53" s="132"/>
    </row>
    <row r="54" spans="1:8" ht="30" x14ac:dyDescent="0.25">
      <c r="A54" s="448"/>
      <c r="B54" s="451"/>
      <c r="C54" s="240">
        <f t="shared" si="2"/>
        <v>3</v>
      </c>
      <c r="D54" s="130" t="s">
        <v>213</v>
      </c>
      <c r="E54" s="131"/>
      <c r="H54" s="132"/>
    </row>
    <row r="55" spans="1:8" ht="30" x14ac:dyDescent="0.25">
      <c r="A55" s="448"/>
      <c r="B55" s="451"/>
      <c r="C55" s="240">
        <f t="shared" si="2"/>
        <v>4</v>
      </c>
      <c r="D55" s="130" t="s">
        <v>214</v>
      </c>
      <c r="E55" s="131"/>
      <c r="H55" s="132"/>
    </row>
    <row r="56" spans="1:8" ht="15.75" x14ac:dyDescent="0.25">
      <c r="A56" s="448"/>
      <c r="B56" s="451"/>
      <c r="C56" s="240">
        <f t="shared" si="2"/>
        <v>5</v>
      </c>
      <c r="D56" s="130" t="s">
        <v>221</v>
      </c>
      <c r="E56" s="131"/>
      <c r="H56" s="132"/>
    </row>
    <row r="57" spans="1:8" ht="15.75" x14ac:dyDescent="0.25">
      <c r="A57" s="448"/>
      <c r="B57" s="451"/>
      <c r="C57" s="240">
        <f t="shared" si="2"/>
        <v>6</v>
      </c>
      <c r="D57" s="130" t="s">
        <v>222</v>
      </c>
      <c r="E57" s="131"/>
      <c r="H57" s="132"/>
    </row>
    <row r="58" spans="1:8" ht="15.75" x14ac:dyDescent="0.25">
      <c r="A58" s="448"/>
      <c r="B58" s="451"/>
      <c r="C58" s="240">
        <f t="shared" si="2"/>
        <v>7</v>
      </c>
      <c r="D58" s="130" t="s">
        <v>223</v>
      </c>
      <c r="E58" s="131"/>
      <c r="H58" s="132"/>
    </row>
    <row r="59" spans="1:8" ht="30" x14ac:dyDescent="0.25">
      <c r="A59" s="447">
        <v>9</v>
      </c>
      <c r="B59" s="450" t="s">
        <v>224</v>
      </c>
      <c r="C59" s="240">
        <v>1</v>
      </c>
      <c r="D59" s="130" t="s">
        <v>225</v>
      </c>
      <c r="E59" s="131"/>
    </row>
    <row r="60" spans="1:8" ht="30" x14ac:dyDescent="0.25">
      <c r="A60" s="448"/>
      <c r="B60" s="451"/>
      <c r="C60" s="240">
        <f>C59+1</f>
        <v>2</v>
      </c>
      <c r="D60" s="130" t="s">
        <v>226</v>
      </c>
      <c r="E60" s="131"/>
    </row>
    <row r="61" spans="1:8" ht="45" x14ac:dyDescent="0.25">
      <c r="A61" s="447">
        <v>10</v>
      </c>
      <c r="B61" s="450" t="s">
        <v>227</v>
      </c>
      <c r="C61" s="240">
        <v>1</v>
      </c>
      <c r="D61" s="130" t="s">
        <v>228</v>
      </c>
      <c r="E61" s="131"/>
    </row>
    <row r="62" spans="1:8" ht="45" x14ac:dyDescent="0.25">
      <c r="A62" s="448"/>
      <c r="B62" s="451"/>
      <c r="C62" s="240">
        <f>C61+1</f>
        <v>2</v>
      </c>
      <c r="D62" s="130" t="s">
        <v>229</v>
      </c>
      <c r="E62" s="131"/>
    </row>
    <row r="63" spans="1:8" ht="45" x14ac:dyDescent="0.25">
      <c r="A63" s="448"/>
      <c r="B63" s="451"/>
      <c r="C63" s="240">
        <f t="shared" ref="C63:C72" si="3">C62+1</f>
        <v>3</v>
      </c>
      <c r="D63" s="130" t="s">
        <v>230</v>
      </c>
      <c r="E63" s="131"/>
    </row>
    <row r="64" spans="1:8" ht="30" x14ac:dyDescent="0.25">
      <c r="A64" s="448"/>
      <c r="B64" s="451"/>
      <c r="C64" s="240">
        <f t="shared" si="3"/>
        <v>4</v>
      </c>
      <c r="D64" s="130" t="s">
        <v>231</v>
      </c>
      <c r="E64" s="131"/>
    </row>
    <row r="65" spans="1:5" ht="30" x14ac:dyDescent="0.25">
      <c r="A65" s="448"/>
      <c r="B65" s="451"/>
      <c r="C65" s="240">
        <f t="shared" si="3"/>
        <v>5</v>
      </c>
      <c r="D65" s="130" t="s">
        <v>232</v>
      </c>
      <c r="E65" s="131"/>
    </row>
    <row r="66" spans="1:5" ht="30" x14ac:dyDescent="0.25">
      <c r="A66" s="448"/>
      <c r="B66" s="451"/>
      <c r="C66" s="240">
        <f t="shared" si="3"/>
        <v>6</v>
      </c>
      <c r="D66" s="130" t="s">
        <v>233</v>
      </c>
      <c r="E66" s="131"/>
    </row>
    <row r="67" spans="1:5" ht="30" x14ac:dyDescent="0.25">
      <c r="A67" s="448"/>
      <c r="B67" s="451"/>
      <c r="C67" s="240">
        <f t="shared" si="3"/>
        <v>7</v>
      </c>
      <c r="D67" s="130" t="s">
        <v>234</v>
      </c>
      <c r="E67" s="131"/>
    </row>
    <row r="68" spans="1:5" ht="30" x14ac:dyDescent="0.25">
      <c r="A68" s="448"/>
      <c r="B68" s="451"/>
      <c r="C68" s="240">
        <f t="shared" si="3"/>
        <v>8</v>
      </c>
      <c r="D68" s="130" t="s">
        <v>235</v>
      </c>
      <c r="E68" s="131"/>
    </row>
    <row r="69" spans="1:5" ht="30" x14ac:dyDescent="0.25">
      <c r="A69" s="448"/>
      <c r="B69" s="451"/>
      <c r="C69" s="240">
        <f t="shared" si="3"/>
        <v>9</v>
      </c>
      <c r="D69" s="130" t="s">
        <v>236</v>
      </c>
      <c r="E69" s="131"/>
    </row>
    <row r="70" spans="1:5" ht="30" x14ac:dyDescent="0.25">
      <c r="A70" s="448"/>
      <c r="B70" s="451"/>
      <c r="C70" s="240">
        <f t="shared" si="3"/>
        <v>10</v>
      </c>
      <c r="D70" s="130" t="s">
        <v>237</v>
      </c>
      <c r="E70" s="131"/>
    </row>
    <row r="71" spans="1:5" ht="30" x14ac:dyDescent="0.25">
      <c r="A71" s="448"/>
      <c r="B71" s="451"/>
      <c r="C71" s="240">
        <f t="shared" si="3"/>
        <v>11</v>
      </c>
      <c r="D71" s="130" t="s">
        <v>238</v>
      </c>
      <c r="E71" s="131"/>
    </row>
    <row r="72" spans="1:5" ht="30" x14ac:dyDescent="0.25">
      <c r="A72" s="449"/>
      <c r="B72" s="452"/>
      <c r="C72" s="240">
        <f t="shared" si="3"/>
        <v>12</v>
      </c>
      <c r="D72" s="130" t="s">
        <v>239</v>
      </c>
      <c r="E72" s="131"/>
    </row>
    <row r="73" spans="1:5" x14ac:dyDescent="0.25">
      <c r="A73" s="447">
        <v>11</v>
      </c>
      <c r="B73" s="450" t="s">
        <v>240</v>
      </c>
      <c r="C73" s="240">
        <v>1</v>
      </c>
      <c r="D73" s="130"/>
      <c r="E73" s="131"/>
    </row>
    <row r="74" spans="1:5" x14ac:dyDescent="0.25">
      <c r="A74" s="448"/>
      <c r="B74" s="451"/>
      <c r="C74" s="240">
        <f>C73+1</f>
        <v>2</v>
      </c>
      <c r="D74" s="130"/>
      <c r="E74" s="131"/>
    </row>
    <row r="75" spans="1:5" x14ac:dyDescent="0.25">
      <c r="A75" s="448"/>
      <c r="B75" s="451"/>
      <c r="C75" s="240">
        <f>C74+1</f>
        <v>3</v>
      </c>
      <c r="D75" s="130"/>
      <c r="E75" s="131"/>
    </row>
    <row r="76" spans="1:5" x14ac:dyDescent="0.25">
      <c r="A76" s="448"/>
      <c r="B76" s="451"/>
      <c r="C76" s="240">
        <f>C75+1</f>
        <v>4</v>
      </c>
      <c r="D76" s="130"/>
      <c r="E76" s="131"/>
    </row>
    <row r="77" spans="1:5" x14ac:dyDescent="0.25">
      <c r="A77" s="449"/>
      <c r="B77" s="452"/>
      <c r="C77" s="240">
        <f>C76+1</f>
        <v>5</v>
      </c>
      <c r="D77" s="130"/>
      <c r="E77" s="131"/>
    </row>
    <row r="78" spans="1:5" x14ac:dyDescent="0.25">
      <c r="A78" s="447">
        <v>12</v>
      </c>
      <c r="B78" s="450" t="s">
        <v>241</v>
      </c>
      <c r="C78" s="240">
        <v>1</v>
      </c>
      <c r="D78" s="130"/>
      <c r="E78" s="131"/>
    </row>
    <row r="79" spans="1:5" x14ac:dyDescent="0.25">
      <c r="A79" s="448"/>
      <c r="B79" s="451"/>
      <c r="C79" s="240">
        <f>C78+1</f>
        <v>2</v>
      </c>
      <c r="D79" s="130"/>
      <c r="E79" s="131"/>
    </row>
    <row r="80" spans="1:5" x14ac:dyDescent="0.25">
      <c r="A80" s="448"/>
      <c r="B80" s="451"/>
      <c r="C80" s="240">
        <f>C79+1</f>
        <v>3</v>
      </c>
      <c r="D80" s="130"/>
      <c r="E80" s="131"/>
    </row>
    <row r="81" spans="1:5" x14ac:dyDescent="0.25">
      <c r="A81" s="448"/>
      <c r="B81" s="451"/>
      <c r="C81" s="240">
        <f>C80+1</f>
        <v>4</v>
      </c>
      <c r="D81" s="130"/>
      <c r="E81" s="131"/>
    </row>
    <row r="82" spans="1:5" x14ac:dyDescent="0.25">
      <c r="A82" s="449"/>
      <c r="B82" s="452"/>
      <c r="C82" s="240">
        <f>C81+1</f>
        <v>5</v>
      </c>
      <c r="D82" s="130"/>
      <c r="E82" s="131"/>
    </row>
    <row r="83" spans="1:5" x14ac:dyDescent="0.25">
      <c r="A83" s="447">
        <v>13</v>
      </c>
      <c r="B83" s="450" t="s">
        <v>242</v>
      </c>
      <c r="C83" s="240">
        <v>1</v>
      </c>
      <c r="D83" s="130"/>
      <c r="E83" s="131"/>
    </row>
    <row r="84" spans="1:5" x14ac:dyDescent="0.25">
      <c r="A84" s="448"/>
      <c r="B84" s="451"/>
      <c r="C84" s="240">
        <f>C83+1</f>
        <v>2</v>
      </c>
      <c r="D84" s="130"/>
      <c r="E84" s="131"/>
    </row>
    <row r="85" spans="1:5" x14ac:dyDescent="0.25">
      <c r="A85" s="448"/>
      <c r="B85" s="451"/>
      <c r="C85" s="240">
        <f>C84+1</f>
        <v>3</v>
      </c>
      <c r="D85" s="130"/>
      <c r="E85" s="131"/>
    </row>
    <row r="86" spans="1:5" x14ac:dyDescent="0.25">
      <c r="A86" s="448"/>
      <c r="B86" s="451"/>
      <c r="C86" s="240">
        <f>C85+1</f>
        <v>4</v>
      </c>
      <c r="D86" s="130"/>
      <c r="E86" s="131"/>
    </row>
    <row r="87" spans="1:5" x14ac:dyDescent="0.25">
      <c r="A87" s="449"/>
      <c r="B87" s="452"/>
      <c r="C87" s="240">
        <f>C86+1</f>
        <v>5</v>
      </c>
      <c r="D87" s="130"/>
      <c r="E87" s="131"/>
    </row>
    <row r="88" spans="1:5" x14ac:dyDescent="0.25">
      <c r="A88" s="447">
        <v>14</v>
      </c>
      <c r="B88" s="450" t="s">
        <v>243</v>
      </c>
      <c r="C88" s="240">
        <v>1</v>
      </c>
      <c r="D88" s="133" t="s">
        <v>244</v>
      </c>
      <c r="E88" s="131">
        <v>1</v>
      </c>
    </row>
    <row r="89" spans="1:5" ht="45" x14ac:dyDescent="0.25">
      <c r="A89" s="448"/>
      <c r="B89" s="451"/>
      <c r="C89" s="240">
        <f>C88+1</f>
        <v>2</v>
      </c>
      <c r="D89" s="130" t="s">
        <v>245</v>
      </c>
      <c r="E89" s="131">
        <v>3</v>
      </c>
    </row>
    <row r="90" spans="1:5" ht="30" x14ac:dyDescent="0.25">
      <c r="A90" s="448"/>
      <c r="B90" s="451"/>
      <c r="C90" s="240">
        <f>C89+1</f>
        <v>3</v>
      </c>
      <c r="D90" s="130" t="s">
        <v>246</v>
      </c>
      <c r="E90" s="131">
        <v>2</v>
      </c>
    </row>
    <row r="91" spans="1:5" ht="30" x14ac:dyDescent="0.25">
      <c r="A91" s="448"/>
      <c r="B91" s="451"/>
      <c r="C91" s="240">
        <f>C90+1</f>
        <v>4</v>
      </c>
      <c r="D91" s="130" t="s">
        <v>247</v>
      </c>
      <c r="E91" s="131">
        <v>3</v>
      </c>
    </row>
    <row r="92" spans="1:5" x14ac:dyDescent="0.25">
      <c r="A92" s="449"/>
      <c r="B92" s="452"/>
      <c r="C92" s="240">
        <f>C91+1</f>
        <v>5</v>
      </c>
      <c r="D92" s="130" t="s">
        <v>248</v>
      </c>
      <c r="E92" s="131">
        <v>2</v>
      </c>
    </row>
    <row r="93" spans="1:5" x14ac:dyDescent="0.25">
      <c r="A93" s="447">
        <v>15</v>
      </c>
      <c r="B93" s="450" t="s">
        <v>249</v>
      </c>
      <c r="C93" s="240">
        <v>1</v>
      </c>
      <c r="D93" s="130"/>
      <c r="E93" s="131"/>
    </row>
    <row r="94" spans="1:5" x14ac:dyDescent="0.25">
      <c r="A94" s="448"/>
      <c r="B94" s="451"/>
      <c r="C94" s="240">
        <f>C93+1</f>
        <v>2</v>
      </c>
      <c r="D94" s="130"/>
      <c r="E94" s="131"/>
    </row>
    <row r="95" spans="1:5" x14ac:dyDescent="0.25">
      <c r="A95" s="448"/>
      <c r="B95" s="451"/>
      <c r="C95" s="240">
        <f>C94+1</f>
        <v>3</v>
      </c>
      <c r="D95" s="130"/>
      <c r="E95" s="131"/>
    </row>
    <row r="96" spans="1:5" x14ac:dyDescent="0.25">
      <c r="A96" s="448"/>
      <c r="B96" s="451"/>
      <c r="C96" s="240">
        <f>C95+1</f>
        <v>4</v>
      </c>
      <c r="D96" s="130"/>
      <c r="E96" s="131"/>
    </row>
    <row r="97" spans="1:5" x14ac:dyDescent="0.25">
      <c r="A97" s="449"/>
      <c r="B97" s="452"/>
      <c r="C97" s="240">
        <f>C96+1</f>
        <v>5</v>
      </c>
      <c r="D97" s="130"/>
      <c r="E97" s="131"/>
    </row>
    <row r="98" spans="1:5" x14ac:dyDescent="0.25">
      <c r="A98" s="447">
        <v>16</v>
      </c>
      <c r="B98" s="450" t="s">
        <v>250</v>
      </c>
      <c r="C98" s="240">
        <v>1</v>
      </c>
      <c r="D98" s="130"/>
      <c r="E98" s="131"/>
    </row>
    <row r="99" spans="1:5" x14ac:dyDescent="0.25">
      <c r="A99" s="448"/>
      <c r="B99" s="451"/>
      <c r="C99" s="240">
        <f>C98+1</f>
        <v>2</v>
      </c>
      <c r="D99" s="130"/>
      <c r="E99" s="131"/>
    </row>
    <row r="100" spans="1:5" x14ac:dyDescent="0.25">
      <c r="A100" s="448"/>
      <c r="B100" s="451"/>
      <c r="C100" s="240">
        <f>C99+1</f>
        <v>3</v>
      </c>
      <c r="D100" s="130"/>
      <c r="E100" s="131"/>
    </row>
    <row r="101" spans="1:5" x14ac:dyDescent="0.25">
      <c r="A101" s="448"/>
      <c r="B101" s="451"/>
      <c r="C101" s="240">
        <f>C100+1</f>
        <v>4</v>
      </c>
      <c r="D101" s="130"/>
      <c r="E101" s="131"/>
    </row>
    <row r="102" spans="1:5" x14ac:dyDescent="0.25">
      <c r="A102" s="449"/>
      <c r="B102" s="452"/>
      <c r="C102" s="240">
        <f>C101+1</f>
        <v>5</v>
      </c>
      <c r="D102" s="130"/>
      <c r="E102" s="131"/>
    </row>
    <row r="103" spans="1:5" ht="45" x14ac:dyDescent="0.25">
      <c r="A103" s="447">
        <v>17</v>
      </c>
      <c r="B103" s="450" t="s">
        <v>251</v>
      </c>
      <c r="C103" s="240">
        <v>1</v>
      </c>
      <c r="D103" s="133" t="s">
        <v>252</v>
      </c>
      <c r="E103" s="131">
        <v>0.15</v>
      </c>
    </row>
    <row r="104" spans="1:5" x14ac:dyDescent="0.25">
      <c r="A104" s="448"/>
      <c r="B104" s="451"/>
      <c r="C104" s="240">
        <f>C103+1</f>
        <v>2</v>
      </c>
      <c r="D104" s="130"/>
      <c r="E104" s="131"/>
    </row>
    <row r="105" spans="1:5" x14ac:dyDescent="0.25">
      <c r="A105" s="448"/>
      <c r="B105" s="451"/>
      <c r="C105" s="240">
        <f>C104+1</f>
        <v>3</v>
      </c>
      <c r="D105" s="130"/>
      <c r="E105" s="131"/>
    </row>
    <row r="106" spans="1:5" x14ac:dyDescent="0.25">
      <c r="A106" s="448"/>
      <c r="B106" s="451"/>
      <c r="C106" s="240">
        <f>C105+1</f>
        <v>4</v>
      </c>
      <c r="D106" s="130"/>
      <c r="E106" s="131"/>
    </row>
    <row r="107" spans="1:5" x14ac:dyDescent="0.25">
      <c r="A107" s="449"/>
      <c r="B107" s="452"/>
      <c r="C107" s="240">
        <f>C106+1</f>
        <v>5</v>
      </c>
      <c r="D107" s="130"/>
      <c r="E107" s="131"/>
    </row>
    <row r="108" spans="1:5" x14ac:dyDescent="0.25">
      <c r="A108" s="447">
        <v>18</v>
      </c>
      <c r="B108" s="450" t="s">
        <v>253</v>
      </c>
      <c r="C108" s="240">
        <v>1</v>
      </c>
      <c r="D108" s="130"/>
      <c r="E108" s="131"/>
    </row>
    <row r="109" spans="1:5" x14ac:dyDescent="0.25">
      <c r="A109" s="448"/>
      <c r="B109" s="451"/>
      <c r="C109" s="240">
        <f>C108+1</f>
        <v>2</v>
      </c>
      <c r="D109" s="130"/>
      <c r="E109" s="131"/>
    </row>
    <row r="110" spans="1:5" x14ac:dyDescent="0.25">
      <c r="A110" s="448"/>
      <c r="B110" s="451"/>
      <c r="C110" s="240">
        <f>C109+1</f>
        <v>3</v>
      </c>
      <c r="D110" s="130"/>
      <c r="E110" s="131"/>
    </row>
    <row r="111" spans="1:5" x14ac:dyDescent="0.25">
      <c r="A111" s="448"/>
      <c r="B111" s="451"/>
      <c r="C111" s="240">
        <f>C110+1</f>
        <v>4</v>
      </c>
      <c r="D111" s="130"/>
      <c r="E111" s="131"/>
    </row>
    <row r="112" spans="1:5" x14ac:dyDescent="0.25">
      <c r="A112" s="449"/>
      <c r="B112" s="452"/>
      <c r="C112" s="240">
        <f>C111+1</f>
        <v>5</v>
      </c>
      <c r="D112" s="130"/>
      <c r="E112" s="131"/>
    </row>
    <row r="113" spans="1:5" ht="30" x14ac:dyDescent="0.25">
      <c r="A113" s="447">
        <v>19</v>
      </c>
      <c r="B113" s="450" t="s">
        <v>254</v>
      </c>
      <c r="C113" s="240">
        <v>1</v>
      </c>
      <c r="D113" s="130" t="s">
        <v>255</v>
      </c>
      <c r="E113" s="131">
        <v>2</v>
      </c>
    </row>
    <row r="114" spans="1:5" x14ac:dyDescent="0.25">
      <c r="A114" s="448"/>
      <c r="B114" s="451"/>
      <c r="C114" s="240">
        <f>C113+1</f>
        <v>2</v>
      </c>
      <c r="D114" s="130" t="s">
        <v>256</v>
      </c>
      <c r="E114" s="131">
        <v>0.5</v>
      </c>
    </row>
    <row r="115" spans="1:5" x14ac:dyDescent="0.25">
      <c r="A115" s="448"/>
      <c r="B115" s="451"/>
      <c r="C115" s="240">
        <f>C114+1</f>
        <v>3</v>
      </c>
      <c r="D115" s="130"/>
      <c r="E115" s="131"/>
    </row>
    <row r="116" spans="1:5" x14ac:dyDescent="0.25">
      <c r="A116" s="448"/>
      <c r="B116" s="451"/>
      <c r="C116" s="240">
        <f>C115+1</f>
        <v>4</v>
      </c>
      <c r="D116" s="130"/>
      <c r="E116" s="131"/>
    </row>
    <row r="117" spans="1:5" x14ac:dyDescent="0.25">
      <c r="A117" s="449"/>
      <c r="B117" s="452"/>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7">
        <v>2</v>
      </c>
      <c r="B5" s="453" t="str">
        <f>'В2.Расчет стоимости часа'!A7</f>
        <v>СЕЛЬСКОЕ, ЛЕСНОЕ ХОЗЯЙСТВО, ОХОТА, РЫБОЛОВСТВО И РЫБОВОДСТВО</v>
      </c>
      <c r="C5" s="453"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8"/>
      <c r="B6" s="454"/>
      <c r="C6" s="454"/>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8"/>
      <c r="B7" s="454"/>
      <c r="C7" s="454"/>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8"/>
      <c r="B8" s="454"/>
      <c r="C8" s="454"/>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8"/>
      <c r="B9" s="454"/>
      <c r="C9" s="454"/>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8"/>
      <c r="B10" s="454"/>
      <c r="C10" s="454"/>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8"/>
      <c r="B11" s="454"/>
      <c r="C11" s="455"/>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8"/>
      <c r="B12" s="454"/>
      <c r="C12" s="453"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8"/>
      <c r="B13" s="454"/>
      <c r="C13" s="454"/>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8"/>
      <c r="B14" s="454"/>
      <c r="C14" s="454"/>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8"/>
      <c r="B15" s="454"/>
      <c r="C15" s="455"/>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8"/>
      <c r="B16" s="454"/>
      <c r="C16" s="453"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9"/>
      <c r="B17" s="455"/>
      <c r="C17" s="455"/>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7">
        <v>3</v>
      </c>
      <c r="B18" s="453" t="str">
        <f>'В2.Расчет стоимости часа'!A20</f>
        <v>ДОБЫЧА ПОЛЕЗНЫХ ИСКОПАЕМЫХ</v>
      </c>
      <c r="C18" s="453"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8"/>
      <c r="B19" s="454"/>
      <c r="C19" s="455"/>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8"/>
      <c r="B20" s="454"/>
      <c r="C20" s="453"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8"/>
      <c r="B21" s="454"/>
      <c r="C21" s="455"/>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8"/>
      <c r="B22" s="454"/>
      <c r="C22" s="453"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8"/>
      <c r="B23" s="454"/>
      <c r="C23" s="455"/>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8"/>
      <c r="B24" s="454"/>
      <c r="C24" s="453"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8"/>
      <c r="B25" s="454"/>
      <c r="C25" s="455"/>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8"/>
      <c r="B26" s="454"/>
      <c r="C26" s="453"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9"/>
      <c r="B27" s="455"/>
      <c r="C27" s="455"/>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7">
        <v>4</v>
      </c>
      <c r="B28" s="453" t="str">
        <f>'В2.Расчет стоимости часа'!A30</f>
        <v>ОБРАБАТЫВАЮЩИЕ ПРОИЗВОДСТВА</v>
      </c>
      <c r="C28" s="453"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8"/>
      <c r="B29" s="454"/>
      <c r="C29" s="454"/>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8"/>
      <c r="B30" s="454"/>
      <c r="C30" s="454"/>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8"/>
      <c r="B31" s="454"/>
      <c r="C31" s="454"/>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8"/>
      <c r="B32" s="454"/>
      <c r="C32" s="454"/>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8"/>
      <c r="B33" s="454"/>
      <c r="C33" s="454"/>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8"/>
      <c r="B34" s="454"/>
      <c r="C34" s="454"/>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8"/>
      <c r="B35" s="454"/>
      <c r="C35" s="454"/>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8"/>
      <c r="B36" s="454"/>
      <c r="C36" s="455"/>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8"/>
      <c r="B37" s="454"/>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8"/>
      <c r="B38" s="454"/>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8"/>
      <c r="B39" s="454"/>
      <c r="C39" s="453"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8"/>
      <c r="B40" s="454"/>
      <c r="C40" s="454"/>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8"/>
      <c r="B41" s="454"/>
      <c r="C41" s="454"/>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8"/>
      <c r="B42" s="454"/>
      <c r="C42" s="455"/>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8"/>
      <c r="B43" s="454"/>
      <c r="C43" s="453"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8"/>
      <c r="B44" s="454"/>
      <c r="C44" s="454"/>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8"/>
      <c r="B45" s="454"/>
      <c r="C45" s="455"/>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8"/>
      <c r="B46" s="454"/>
      <c r="C46" s="453"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8"/>
      <c r="B47" s="454"/>
      <c r="C47" s="454"/>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8"/>
      <c r="B48" s="454"/>
      <c r="C48" s="455"/>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8"/>
      <c r="B49" s="454"/>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8"/>
      <c r="B50" s="454"/>
      <c r="C50" s="453"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8"/>
      <c r="B51" s="454"/>
      <c r="C51" s="455"/>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8"/>
      <c r="B52" s="454"/>
      <c r="C52" s="453"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8"/>
      <c r="B53" s="454"/>
      <c r="C53" s="455"/>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8"/>
      <c r="B54" s="454"/>
      <c r="C54" s="453"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8"/>
      <c r="B55" s="454"/>
      <c r="C55" s="454"/>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8"/>
      <c r="B56" s="454"/>
      <c r="C56" s="455"/>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8"/>
      <c r="B57" s="454"/>
      <c r="C57" s="453"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8"/>
      <c r="B58" s="454"/>
      <c r="C58" s="454"/>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8"/>
      <c r="B59" s="454"/>
      <c r="C59" s="454"/>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8"/>
      <c r="B60" s="454"/>
      <c r="C60" s="454"/>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8"/>
      <c r="B61" s="454"/>
      <c r="C61" s="454"/>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8"/>
      <c r="B62" s="454"/>
      <c r="C62" s="455"/>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8"/>
      <c r="B63" s="454"/>
      <c r="C63" s="453"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8"/>
      <c r="B64" s="454"/>
      <c r="C64" s="455"/>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8"/>
      <c r="B65" s="454"/>
      <c r="C65" s="453"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8"/>
      <c r="B66" s="454"/>
      <c r="C66" s="455"/>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8"/>
      <c r="B67" s="454"/>
      <c r="C67" s="453"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8"/>
      <c r="B68" s="454"/>
      <c r="C68" s="454"/>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8"/>
      <c r="B69" s="454"/>
      <c r="C69" s="454"/>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8"/>
      <c r="B70" s="454"/>
      <c r="C70" s="454"/>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8"/>
      <c r="B71" s="454"/>
      <c r="C71" s="454"/>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8"/>
      <c r="B72" s="454"/>
      <c r="C72" s="454"/>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8"/>
      <c r="B73" s="454"/>
      <c r="C73" s="454"/>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8"/>
      <c r="B74" s="454"/>
      <c r="C74" s="455"/>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8"/>
      <c r="B75" s="454"/>
      <c r="C75" s="453"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8"/>
      <c r="B76" s="454"/>
      <c r="C76" s="454"/>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8"/>
      <c r="B77" s="454"/>
      <c r="C77" s="454"/>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8"/>
      <c r="B78" s="454"/>
      <c r="C78" s="454"/>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8"/>
      <c r="B79" s="454"/>
      <c r="C79" s="455"/>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8"/>
      <c r="B80" s="454"/>
      <c r="C80" s="453"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8"/>
      <c r="B81" s="454"/>
      <c r="C81" s="454"/>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8"/>
      <c r="B82" s="454"/>
      <c r="C82" s="454"/>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8"/>
      <c r="B83" s="454"/>
      <c r="C83" s="454"/>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8"/>
      <c r="B84" s="454"/>
      <c r="C84" s="454"/>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8"/>
      <c r="B85" s="454"/>
      <c r="C85" s="455"/>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8"/>
      <c r="B86" s="454"/>
      <c r="C86" s="453"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8"/>
      <c r="B87" s="454"/>
      <c r="C87" s="454"/>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8"/>
      <c r="B88" s="454"/>
      <c r="C88" s="454"/>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8"/>
      <c r="B89" s="454"/>
      <c r="C89" s="454"/>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8"/>
      <c r="B90" s="454"/>
      <c r="C90" s="454"/>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8"/>
      <c r="B91" s="454"/>
      <c r="C91" s="454"/>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8"/>
      <c r="B92" s="454"/>
      <c r="C92" s="454"/>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8"/>
      <c r="B93" s="454"/>
      <c r="C93" s="455"/>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8"/>
      <c r="B94" s="454"/>
      <c r="C94" s="453"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8"/>
      <c r="B95" s="454"/>
      <c r="C95" s="454"/>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8"/>
      <c r="B96" s="454"/>
      <c r="C96" s="454"/>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8"/>
      <c r="B97" s="454"/>
      <c r="C97" s="454"/>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8"/>
      <c r="B98" s="454"/>
      <c r="C98" s="454"/>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8"/>
      <c r="B99" s="454"/>
      <c r="C99" s="455"/>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8"/>
      <c r="B100" s="454"/>
      <c r="C100" s="453"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8"/>
      <c r="B101" s="454"/>
      <c r="C101" s="454"/>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8"/>
      <c r="B102" s="454"/>
      <c r="C102" s="454"/>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8"/>
      <c r="B103" s="454"/>
      <c r="C103" s="454"/>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8"/>
      <c r="B104" s="454"/>
      <c r="C104" s="455"/>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8"/>
      <c r="B105" s="454"/>
      <c r="C105" s="453"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8"/>
      <c r="B106" s="454"/>
      <c r="C106" s="454"/>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8"/>
      <c r="B107" s="454"/>
      <c r="C107" s="455"/>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8"/>
      <c r="B108" s="454"/>
      <c r="C108" s="453"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8"/>
      <c r="B109" s="454"/>
      <c r="C109" s="454"/>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8"/>
      <c r="B110" s="454"/>
      <c r="C110" s="455"/>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8"/>
      <c r="B111" s="454"/>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8"/>
      <c r="B112" s="454"/>
      <c r="C112" s="453"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8"/>
      <c r="B113" s="454"/>
      <c r="C113" s="454"/>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8"/>
      <c r="B114" s="454"/>
      <c r="C114" s="454"/>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8"/>
      <c r="B115" s="454"/>
      <c r="C115" s="454"/>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8"/>
      <c r="B116" s="454"/>
      <c r="C116" s="454"/>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8"/>
      <c r="B117" s="454"/>
      <c r="C117" s="455"/>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8"/>
      <c r="B118" s="454"/>
      <c r="C118" s="453"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9"/>
      <c r="B119" s="455"/>
      <c r="C119" s="455"/>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7">
        <v>5</v>
      </c>
      <c r="B120" s="453" t="str">
        <f>'В2.Расчет стоимости часа'!A122</f>
        <v>ОБЕСПЕЧЕНИЕ ЭЛЕКТРИЧЕСКОЙ ЭНЕРГИЕЙ, ГАЗОМ И ПАРОМ; КОНДИЦИОНИРОВАНИЕ ВОЗДУХА</v>
      </c>
      <c r="C120" s="453"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8"/>
      <c r="B121" s="454"/>
      <c r="C121" s="454"/>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9"/>
      <c r="B122" s="455"/>
      <c r="C122" s="455"/>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7">
        <v>6</v>
      </c>
      <c r="B123" s="453"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8"/>
      <c r="B124" s="454"/>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8"/>
      <c r="B125" s="454"/>
      <c r="C125" s="453"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8"/>
      <c r="B126" s="454"/>
      <c r="C126" s="454"/>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8"/>
      <c r="B127" s="454"/>
      <c r="C127" s="455"/>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9"/>
      <c r="B128" s="455"/>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7">
        <v>7</v>
      </c>
      <c r="B129" s="453" t="str">
        <f>'В2.Расчет стоимости часа'!A131</f>
        <v>СТРОИТЕЛЬСТВО</v>
      </c>
      <c r="C129" s="453"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8"/>
      <c r="B130" s="454"/>
      <c r="C130" s="455"/>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8"/>
      <c r="B131" s="454"/>
      <c r="C131" s="453"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8"/>
      <c r="B132" s="454"/>
      <c r="C132" s="454"/>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8"/>
      <c r="B133" s="454"/>
      <c r="C133" s="455"/>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8"/>
      <c r="B134" s="454"/>
      <c r="C134" s="453"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8"/>
      <c r="B135" s="454"/>
      <c r="C135" s="454"/>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8"/>
      <c r="B136" s="454"/>
      <c r="C136" s="454"/>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9"/>
      <c r="B137" s="455"/>
      <c r="C137" s="455"/>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7">
        <v>8</v>
      </c>
      <c r="B138" s="453" t="str">
        <f>'В2.Расчет стоимости часа'!A140</f>
        <v>ТОРГОВЛЯ ОПТОВАЯ И РОЗНИЧНАЯ; РЕМОНТ АВТОТРАНСПОРТНЫХ СРЕДСТВ И МОТОЦИКЛОВ</v>
      </c>
      <c r="C138" s="453"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8"/>
      <c r="B139" s="454"/>
      <c r="C139" s="454"/>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8"/>
      <c r="B140" s="454"/>
      <c r="C140" s="454"/>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8"/>
      <c r="B141" s="454"/>
      <c r="C141" s="455"/>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8"/>
      <c r="B142" s="454"/>
      <c r="C142" s="453"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8"/>
      <c r="B143" s="454"/>
      <c r="C143" s="454"/>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8"/>
      <c r="B144" s="454"/>
      <c r="C144" s="454"/>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8"/>
      <c r="B145" s="454"/>
      <c r="C145" s="454"/>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8"/>
      <c r="B146" s="454"/>
      <c r="C146" s="454"/>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8"/>
      <c r="B147" s="454"/>
      <c r="C147" s="454"/>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8"/>
      <c r="B148" s="454"/>
      <c r="C148" s="454"/>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8"/>
      <c r="B149" s="454"/>
      <c r="C149" s="455"/>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8"/>
      <c r="B150" s="454"/>
      <c r="C150" s="453"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8"/>
      <c r="B151" s="454"/>
      <c r="C151" s="454"/>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8"/>
      <c r="B152" s="454"/>
      <c r="C152" s="454"/>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8"/>
      <c r="B153" s="454"/>
      <c r="C153" s="454"/>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8"/>
      <c r="B154" s="454"/>
      <c r="C154" s="454"/>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8"/>
      <c r="B155" s="454"/>
      <c r="C155" s="454"/>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8"/>
      <c r="B156" s="454"/>
      <c r="C156" s="454"/>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8"/>
      <c r="B157" s="454"/>
      <c r="C157" s="454"/>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9"/>
      <c r="B158" s="455"/>
      <c r="C158" s="455"/>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7">
        <v>9</v>
      </c>
      <c r="B159" s="453" t="str">
        <f>'В2.Расчет стоимости часа'!A161</f>
        <v>ТРАНСПОРТИРОВКА И ХРАНЕНИЕ</v>
      </c>
      <c r="C159" s="453"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8"/>
      <c r="B160" s="454"/>
      <c r="C160" s="454"/>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8"/>
      <c r="B161" s="454"/>
      <c r="C161" s="454"/>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8"/>
      <c r="B162" s="454"/>
      <c r="C162" s="454"/>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8"/>
      <c r="B163" s="454"/>
      <c r="C163" s="455"/>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8"/>
      <c r="B164" s="454"/>
      <c r="C164" s="453"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8"/>
      <c r="B165" s="454"/>
      <c r="C165" s="454"/>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8"/>
      <c r="B166" s="454"/>
      <c r="C166" s="454"/>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8"/>
      <c r="B167" s="454"/>
      <c r="C167" s="455"/>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8"/>
      <c r="B168" s="454"/>
      <c r="C168" s="453"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8"/>
      <c r="B169" s="454"/>
      <c r="C169" s="455"/>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8"/>
      <c r="B170" s="454"/>
      <c r="C170" s="453"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8"/>
      <c r="B171" s="454"/>
      <c r="C171" s="455"/>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8"/>
      <c r="B172" s="454"/>
      <c r="C172" s="453"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9"/>
      <c r="B173" s="455"/>
      <c r="C173" s="455"/>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7">
        <v>10</v>
      </c>
      <c r="B174" s="453" t="str">
        <f>'В2.Расчет стоимости часа'!A176</f>
        <v>ДЕЯТЕЛЬНОСТЬ ГОСТИНИЦ И ПРЕДПРИЯТИЙ ОБЩЕСТВЕННОГО ПИТАНИЯ</v>
      </c>
      <c r="C174" s="453"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8"/>
      <c r="B175" s="454"/>
      <c r="C175" s="454"/>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8"/>
      <c r="B176" s="454"/>
      <c r="C176" s="454"/>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8"/>
      <c r="B177" s="454"/>
      <c r="C177" s="455"/>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8"/>
      <c r="B178" s="454"/>
      <c r="C178" s="453"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8"/>
      <c r="B179" s="454"/>
      <c r="C179" s="454"/>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9"/>
      <c r="B180" s="455"/>
      <c r="C180" s="455"/>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7">
        <v>11</v>
      </c>
      <c r="B181" s="453" t="str">
        <f>'В2.Расчет стоимости часа'!A183</f>
        <v>ДЕЯТЕЛЬНОСТЬ В ОБЛАСТИ ИНФОРМАЦИИ И СВЯЗИ</v>
      </c>
      <c r="C181" s="453"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8"/>
      <c r="B182" s="454"/>
      <c r="C182" s="455"/>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8"/>
      <c r="B183" s="454"/>
      <c r="C183" s="453"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8"/>
      <c r="B184" s="454"/>
      <c r="C184" s="455"/>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8"/>
      <c r="B185" s="454"/>
      <c r="C185" s="453"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8"/>
      <c r="B186" s="454"/>
      <c r="C186" s="455"/>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8"/>
      <c r="B187" s="454"/>
      <c r="C187" s="453"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8"/>
      <c r="B188" s="454"/>
      <c r="C188" s="454"/>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8"/>
      <c r="B189" s="454"/>
      <c r="C189" s="454"/>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8"/>
      <c r="B190" s="454"/>
      <c r="C190" s="455"/>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8"/>
      <c r="B191" s="454"/>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8"/>
      <c r="B192" s="454"/>
      <c r="C192" s="453"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9"/>
      <c r="B193" s="455"/>
      <c r="C193" s="455"/>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7">
        <v>12</v>
      </c>
      <c r="B194" s="453" t="str">
        <f>'В2.Расчет стоимости часа'!A196</f>
        <v>ДЕЯТЕЛЬНОСТЬ ФИНАНСОВАЯ И СТРАХОВАЯ</v>
      </c>
      <c r="C194" s="453"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8"/>
      <c r="B195" s="454"/>
      <c r="C195" s="454"/>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8"/>
      <c r="B196" s="454"/>
      <c r="C196" s="454"/>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8"/>
      <c r="B197" s="454"/>
      <c r="C197" s="455"/>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8"/>
      <c r="B198" s="454"/>
      <c r="C198" s="453"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8"/>
      <c r="B199" s="454"/>
      <c r="C199" s="454"/>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8"/>
      <c r="B200" s="454"/>
      <c r="C200" s="455"/>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8"/>
      <c r="B201" s="454"/>
      <c r="C201" s="453"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8"/>
      <c r="B202" s="454"/>
      <c r="C202" s="454"/>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9"/>
      <c r="B203" s="455"/>
      <c r="C203" s="455"/>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7">
        <v>13</v>
      </c>
      <c r="B204" s="453" t="str">
        <f>'В2.Расчет стоимости часа'!A206</f>
        <v>ДЕЯТЕЛЬНОСТЬ ПО ОПЕРАЦИЯМ С НЕДВИЖИМЫМ ИМУЩЕСТВОМ</v>
      </c>
      <c r="C204" s="453"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8"/>
      <c r="B205" s="454"/>
      <c r="C205" s="454"/>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9"/>
      <c r="B206" s="455"/>
      <c r="C206" s="455"/>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7">
        <v>14</v>
      </c>
      <c r="B207" s="453" t="str">
        <f>'В2.Расчет стоимости часа'!A209</f>
        <v>ДЕЯТЕЛЬНОСТЬ ПРОФЕССИОНАЛЬНАЯ, НАУЧНАЯ И ТЕХНИЧЕСКАЯ</v>
      </c>
      <c r="C207" s="453"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8"/>
      <c r="B208" s="454"/>
      <c r="C208" s="455"/>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8"/>
      <c r="B209" s="454"/>
      <c r="C209" s="453"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8"/>
      <c r="B210" s="454"/>
      <c r="C210" s="455"/>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8"/>
      <c r="B211" s="454"/>
      <c r="C211" s="453"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8"/>
      <c r="B212" s="454"/>
      <c r="C212" s="455"/>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8"/>
      <c r="B213" s="454"/>
      <c r="C213" s="453"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8"/>
      <c r="B214" s="454"/>
      <c r="C214" s="455"/>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8"/>
      <c r="B215" s="454"/>
      <c r="C215" s="453"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8"/>
      <c r="B216" s="454"/>
      <c r="C216" s="455"/>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8"/>
      <c r="B217" s="454"/>
      <c r="C217" s="453"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8"/>
      <c r="B218" s="454"/>
      <c r="C218" s="454"/>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8"/>
      <c r="B219" s="454"/>
      <c r="C219" s="454"/>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8"/>
      <c r="B220" s="454"/>
      <c r="C220" s="455"/>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9"/>
      <c r="B221" s="455"/>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7">
        <v>15</v>
      </c>
      <c r="B222" s="453" t="str">
        <f>'В2.Расчет стоимости часа'!A224</f>
        <v>ДЕЯТЕЛЬНОСТЬ АДМИНИСТРАТИВНАЯ И СОПУТСТВУЮЩИЕ ДОПОЛНИТЕЛЬНЫЕ УСЛУГИ</v>
      </c>
      <c r="C222" s="453"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8"/>
      <c r="B223" s="454"/>
      <c r="C223" s="454"/>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8"/>
      <c r="B224" s="454"/>
      <c r="C224" s="454"/>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8"/>
      <c r="B225" s="454"/>
      <c r="C225" s="455"/>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8"/>
      <c r="B226" s="454"/>
      <c r="C226" s="453"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8"/>
      <c r="B227" s="454"/>
      <c r="C227" s="454"/>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8"/>
      <c r="B228" s="454"/>
      <c r="C228" s="455"/>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8"/>
      <c r="B229" s="454"/>
      <c r="C229" s="453"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8"/>
      <c r="B230" s="454"/>
      <c r="C230" s="455"/>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8"/>
      <c r="B231" s="454"/>
      <c r="C231" s="453"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8"/>
      <c r="B232" s="454"/>
      <c r="C232" s="454"/>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8"/>
      <c r="B233" s="454"/>
      <c r="C233" s="455"/>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8"/>
      <c r="B234" s="454"/>
      <c r="C234" s="453"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8"/>
      <c r="B235" s="454"/>
      <c r="C235" s="454"/>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8"/>
      <c r="B236" s="454"/>
      <c r="C236" s="455"/>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8"/>
      <c r="B237" s="454"/>
      <c r="C237" s="453"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8"/>
      <c r="B238" s="454"/>
      <c r="C238" s="454"/>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8"/>
      <c r="B239" s="454"/>
      <c r="C239" s="454"/>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9"/>
      <c r="B240" s="455"/>
      <c r="C240" s="455"/>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7">
        <v>16</v>
      </c>
      <c r="B241" s="453" t="str">
        <f>'В2.Расчет стоимости часа'!A243</f>
        <v>ГОСУДАРСТВЕННОЕ УПРАВЛЕНИЕ И ОБЕСПЕЧЕНИЕ ВОЕННОЙ БЕЗОПАСНОСТИ; СОЦИАЛЬНОЕ ОБЕСПЕЧЕНИЕ</v>
      </c>
      <c r="C241" s="453"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8"/>
      <c r="B242" s="454"/>
      <c r="C242" s="454"/>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9"/>
      <c r="B243" s="455"/>
      <c r="C243" s="455"/>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7">
        <v>17</v>
      </c>
      <c r="B244" s="453" t="str">
        <f>'В2.Расчет стоимости часа'!A246</f>
        <v>ОБРАЗОВАНИЕ</v>
      </c>
      <c r="C244" s="453"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8"/>
      <c r="B245" s="454"/>
      <c r="C245" s="454"/>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8"/>
      <c r="B246" s="454"/>
      <c r="C246" s="454"/>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9"/>
      <c r="B247" s="455"/>
      <c r="C247" s="455"/>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7">
        <v>18</v>
      </c>
      <c r="B248" s="453" t="str">
        <f>'В2.Расчет стоимости часа'!A250</f>
        <v>ДЕЯТЕЛЬНОСТЬ В ОБЛАСТИ ЗДРАВООХРАНЕНИЯ И СОЦИАЛЬНЫХ УСЛУГ</v>
      </c>
      <c r="C248" s="453"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8"/>
      <c r="B249" s="454"/>
      <c r="C249" s="454"/>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8"/>
      <c r="B250" s="454"/>
      <c r="C250" s="455"/>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8"/>
      <c r="B251" s="454"/>
      <c r="C251" s="453"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8"/>
      <c r="B252" s="454"/>
      <c r="C252" s="454"/>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8"/>
      <c r="B253" s="454"/>
      <c r="C253" s="454"/>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8"/>
      <c r="B254" s="454"/>
      <c r="C254" s="455"/>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8"/>
      <c r="B255" s="454"/>
      <c r="C255" s="453"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9"/>
      <c r="B256" s="455"/>
      <c r="C256" s="455"/>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7">
        <v>19</v>
      </c>
      <c r="B257" s="453"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8"/>
      <c r="B258" s="454"/>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8"/>
      <c r="B259" s="454"/>
      <c r="C259" s="453"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8"/>
      <c r="B260" s="454"/>
      <c r="C260" s="455"/>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8"/>
      <c r="B261" s="454"/>
      <c r="C261" s="453"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9"/>
      <c r="B262" s="455"/>
      <c r="C262" s="455"/>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7">
        <v>20</v>
      </c>
      <c r="B263" s="453" t="str">
        <f>'В2.Расчет стоимости часа'!A265</f>
        <v>ПРЕДОСТАВЛЕНИЕ ПРОЧИХ ВИДОВ УСЛУГ</v>
      </c>
      <c r="C263" s="453"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8"/>
      <c r="B264" s="454"/>
      <c r="C264" s="454"/>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8"/>
      <c r="B265" s="454"/>
      <c r="C265" s="455"/>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8"/>
      <c r="B266" s="454"/>
      <c r="C266" s="453"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8"/>
      <c r="B267" s="454"/>
      <c r="C267" s="455"/>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9"/>
      <c r="B268" s="455"/>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8">
        <v>1</v>
      </c>
      <c r="B4" s="458" t="s">
        <v>267</v>
      </c>
      <c r="C4" s="140">
        <v>1</v>
      </c>
      <c r="D4" s="141" t="s">
        <v>289</v>
      </c>
      <c r="E4" s="142">
        <v>10</v>
      </c>
    </row>
    <row r="5" spans="1:5" x14ac:dyDescent="0.25">
      <c r="A5" s="459"/>
      <c r="B5" s="459"/>
      <c r="C5" s="140">
        <f>C4+1</f>
        <v>2</v>
      </c>
      <c r="D5" s="141" t="s">
        <v>268</v>
      </c>
      <c r="E5" s="142">
        <v>10</v>
      </c>
    </row>
    <row r="6" spans="1:5" x14ac:dyDescent="0.25">
      <c r="A6" s="459"/>
      <c r="B6" s="459"/>
      <c r="C6" s="140">
        <f>C5+1</f>
        <v>3</v>
      </c>
      <c r="D6" s="141" t="s">
        <v>985</v>
      </c>
      <c r="E6" s="142">
        <v>10</v>
      </c>
    </row>
    <row r="7" spans="1:5" x14ac:dyDescent="0.25">
      <c r="A7" s="459"/>
      <c r="B7" s="459"/>
      <c r="C7" s="140">
        <f>C6+1</f>
        <v>4</v>
      </c>
      <c r="D7" s="141" t="s">
        <v>981</v>
      </c>
      <c r="E7" s="142">
        <v>10</v>
      </c>
    </row>
    <row r="8" spans="1:5" x14ac:dyDescent="0.25">
      <c r="A8" s="460"/>
      <c r="B8" s="460"/>
      <c r="C8" s="140">
        <v>5</v>
      </c>
      <c r="D8" s="141" t="s">
        <v>971</v>
      </c>
      <c r="E8" s="142">
        <v>5</v>
      </c>
    </row>
    <row r="9" spans="1:5" x14ac:dyDescent="0.25">
      <c r="A9" s="456">
        <v>2</v>
      </c>
      <c r="B9" s="457" t="s">
        <v>269</v>
      </c>
      <c r="C9" s="140">
        <v>1</v>
      </c>
      <c r="D9" s="141" t="s">
        <v>270</v>
      </c>
      <c r="E9" s="142">
        <v>1</v>
      </c>
    </row>
    <row r="10" spans="1:5" x14ac:dyDescent="0.25">
      <c r="A10" s="456"/>
      <c r="B10" s="457"/>
      <c r="C10" s="140">
        <f>C9+1</f>
        <v>2</v>
      </c>
      <c r="D10" s="141" t="s">
        <v>271</v>
      </c>
      <c r="E10" s="142">
        <v>10</v>
      </c>
    </row>
    <row r="11" spans="1:5" x14ac:dyDescent="0.25">
      <c r="A11" s="456"/>
      <c r="B11" s="457"/>
      <c r="C11" s="140">
        <f>C10+1</f>
        <v>3</v>
      </c>
      <c r="D11" s="141"/>
      <c r="E11" s="142"/>
    </row>
    <row r="12" spans="1:5" ht="28.9" customHeight="1" x14ac:dyDescent="0.25">
      <c r="A12" s="458">
        <v>3</v>
      </c>
      <c r="B12" s="461" t="s">
        <v>272</v>
      </c>
      <c r="C12" s="140">
        <v>1</v>
      </c>
      <c r="D12" s="141"/>
      <c r="E12" s="142"/>
    </row>
    <row r="13" spans="1:5" x14ac:dyDescent="0.25">
      <c r="A13" s="459"/>
      <c r="B13" s="462"/>
      <c r="C13" s="140">
        <f>C12+1</f>
        <v>2</v>
      </c>
      <c r="D13" s="141"/>
      <c r="E13" s="142"/>
    </row>
    <row r="14" spans="1:5" x14ac:dyDescent="0.25">
      <c r="A14" s="460"/>
      <c r="B14" s="463"/>
      <c r="C14" s="140">
        <f>C13+1</f>
        <v>3</v>
      </c>
      <c r="D14" s="141"/>
      <c r="E14" s="142"/>
    </row>
    <row r="15" spans="1:5" x14ac:dyDescent="0.25">
      <c r="A15" s="456">
        <v>4</v>
      </c>
      <c r="B15" s="457" t="s">
        <v>273</v>
      </c>
      <c r="C15" s="140">
        <v>1</v>
      </c>
      <c r="D15" s="2" t="s">
        <v>274</v>
      </c>
      <c r="E15" s="142">
        <v>10</v>
      </c>
    </row>
    <row r="16" spans="1:5" x14ac:dyDescent="0.25">
      <c r="A16" s="456"/>
      <c r="B16" s="457"/>
      <c r="C16" s="140">
        <f>C15+1</f>
        <v>2</v>
      </c>
      <c r="D16" s="2" t="s">
        <v>964</v>
      </c>
      <c r="E16" s="142">
        <v>1</v>
      </c>
    </row>
    <row r="17" spans="1:5" x14ac:dyDescent="0.25">
      <c r="A17" s="456"/>
      <c r="B17" s="457"/>
      <c r="C17" s="140">
        <f>C16+1</f>
        <v>3</v>
      </c>
      <c r="D17" s="2"/>
      <c r="E17" s="2"/>
    </row>
    <row r="18" spans="1:5" x14ac:dyDescent="0.25">
      <c r="A18" s="456">
        <v>5</v>
      </c>
      <c r="B18" s="457" t="s">
        <v>275</v>
      </c>
      <c r="C18" s="140">
        <v>1</v>
      </c>
      <c r="D18" s="141" t="s">
        <v>276</v>
      </c>
      <c r="E18" s="142">
        <v>1</v>
      </c>
    </row>
    <row r="19" spans="1:5" x14ac:dyDescent="0.25">
      <c r="A19" s="456"/>
      <c r="B19" s="457"/>
      <c r="C19" s="140">
        <f>C18+1</f>
        <v>2</v>
      </c>
      <c r="D19" s="2"/>
      <c r="E19" s="2"/>
    </row>
    <row r="20" spans="1:5" x14ac:dyDescent="0.25">
      <c r="A20" s="456"/>
      <c r="B20" s="457"/>
      <c r="C20" s="140">
        <f>C19+1</f>
        <v>3</v>
      </c>
      <c r="D20" s="2"/>
      <c r="E20" s="2"/>
    </row>
    <row r="21" spans="1:5" x14ac:dyDescent="0.25">
      <c r="A21" s="456">
        <v>6</v>
      </c>
      <c r="B21" s="457" t="s">
        <v>277</v>
      </c>
      <c r="C21" s="140">
        <v>1</v>
      </c>
      <c r="D21" s="141"/>
      <c r="E21" s="142"/>
    </row>
    <row r="22" spans="1:5" x14ac:dyDescent="0.25">
      <c r="A22" s="456"/>
      <c r="B22" s="457"/>
      <c r="C22" s="140">
        <f>C21+1</f>
        <v>2</v>
      </c>
      <c r="D22" s="2"/>
      <c r="E22" s="2"/>
    </row>
    <row r="23" spans="1:5" x14ac:dyDescent="0.25">
      <c r="A23" s="456"/>
      <c r="B23" s="457"/>
      <c r="C23" s="140">
        <f>C22+1</f>
        <v>3</v>
      </c>
      <c r="D23" s="2"/>
      <c r="E23" s="2"/>
    </row>
    <row r="24" spans="1:5" x14ac:dyDescent="0.25">
      <c r="A24" s="456">
        <v>7</v>
      </c>
      <c r="B24" s="457" t="s">
        <v>278</v>
      </c>
      <c r="C24" s="140">
        <v>1</v>
      </c>
      <c r="D24" s="141"/>
      <c r="E24" s="142"/>
    </row>
    <row r="25" spans="1:5" x14ac:dyDescent="0.25">
      <c r="A25" s="456"/>
      <c r="B25" s="457"/>
      <c r="C25" s="140">
        <f>C24+1</f>
        <v>2</v>
      </c>
      <c r="D25" s="2"/>
      <c r="E25" s="2"/>
    </row>
    <row r="26" spans="1:5" x14ac:dyDescent="0.25">
      <c r="A26" s="456"/>
      <c r="B26" s="457"/>
      <c r="C26" s="140">
        <f>C25+1</f>
        <v>3</v>
      </c>
      <c r="D26" s="2"/>
      <c r="E26" s="2"/>
    </row>
    <row r="27" spans="1:5" x14ac:dyDescent="0.25">
      <c r="A27" s="456">
        <v>8</v>
      </c>
      <c r="B27" s="457" t="s">
        <v>279</v>
      </c>
      <c r="C27" s="140">
        <v>1</v>
      </c>
      <c r="D27" s="141"/>
      <c r="E27" s="142"/>
    </row>
    <row r="28" spans="1:5" x14ac:dyDescent="0.25">
      <c r="A28" s="456"/>
      <c r="B28" s="457"/>
      <c r="C28" s="140">
        <f>C27+1</f>
        <v>2</v>
      </c>
      <c r="D28" s="2"/>
      <c r="E28" s="2"/>
    </row>
    <row r="29" spans="1:5" x14ac:dyDescent="0.25">
      <c r="A29" s="456"/>
      <c r="B29" s="457"/>
      <c r="C29" s="140">
        <f>C28+1</f>
        <v>3</v>
      </c>
      <c r="D29" s="2"/>
      <c r="E29" s="2"/>
    </row>
    <row r="30" spans="1:5" x14ac:dyDescent="0.25">
      <c r="A30" s="456">
        <v>9</v>
      </c>
      <c r="B30" s="457" t="s">
        <v>280</v>
      </c>
      <c r="C30" s="140">
        <v>1</v>
      </c>
      <c r="D30" s="141"/>
      <c r="E30" s="142"/>
    </row>
    <row r="31" spans="1:5" x14ac:dyDescent="0.25">
      <c r="A31" s="456"/>
      <c r="B31" s="457"/>
      <c r="C31" s="140">
        <f>C30+1</f>
        <v>2</v>
      </c>
      <c r="D31" s="2"/>
      <c r="E31" s="2"/>
    </row>
    <row r="32" spans="1:5" x14ac:dyDescent="0.25">
      <c r="A32" s="456"/>
      <c r="B32" s="457"/>
      <c r="C32" s="140">
        <f>C31+1</f>
        <v>3</v>
      </c>
      <c r="D32" s="2"/>
      <c r="E32" s="2"/>
    </row>
    <row r="33" spans="1:5" x14ac:dyDescent="0.25">
      <c r="A33" s="456">
        <v>10</v>
      </c>
      <c r="B33" s="457" t="s">
        <v>281</v>
      </c>
      <c r="C33" s="140">
        <v>1</v>
      </c>
      <c r="D33" s="141"/>
      <c r="E33" s="142"/>
    </row>
    <row r="34" spans="1:5" x14ac:dyDescent="0.25">
      <c r="A34" s="456"/>
      <c r="B34" s="457"/>
      <c r="C34" s="140">
        <f>C33+1</f>
        <v>2</v>
      </c>
      <c r="D34" s="2"/>
      <c r="E34" s="2"/>
    </row>
    <row r="35" spans="1:5" x14ac:dyDescent="0.25">
      <c r="A35" s="456"/>
      <c r="B35" s="457"/>
      <c r="C35" s="140">
        <f>C34+1</f>
        <v>3</v>
      </c>
      <c r="D35" s="2"/>
      <c r="E35" s="2"/>
    </row>
    <row r="36" spans="1:5" x14ac:dyDescent="0.25">
      <c r="A36" s="456">
        <v>11</v>
      </c>
      <c r="B36" s="457" t="s">
        <v>282</v>
      </c>
      <c r="C36" s="140">
        <v>1</v>
      </c>
      <c r="D36" s="141"/>
      <c r="E36" s="142"/>
    </row>
    <row r="37" spans="1:5" x14ac:dyDescent="0.25">
      <c r="A37" s="456"/>
      <c r="B37" s="457"/>
      <c r="C37" s="140">
        <f>C36+1</f>
        <v>2</v>
      </c>
      <c r="D37" s="2"/>
      <c r="E37" s="2"/>
    </row>
    <row r="38" spans="1:5" x14ac:dyDescent="0.25">
      <c r="A38" s="456"/>
      <c r="B38" s="457"/>
      <c r="C38" s="140">
        <f>C37+1</f>
        <v>3</v>
      </c>
      <c r="D38" s="2"/>
      <c r="E38" s="2"/>
    </row>
    <row r="39" spans="1:5" x14ac:dyDescent="0.25">
      <c r="A39" s="456">
        <v>12</v>
      </c>
      <c r="B39" s="457" t="s">
        <v>283</v>
      </c>
      <c r="C39" s="140">
        <v>1</v>
      </c>
      <c r="D39" s="141"/>
      <c r="E39" s="142"/>
    </row>
    <row r="40" spans="1:5" x14ac:dyDescent="0.25">
      <c r="A40" s="456"/>
      <c r="B40" s="457"/>
      <c r="C40" s="140">
        <f>C39+1</f>
        <v>2</v>
      </c>
      <c r="D40" s="2"/>
      <c r="E40" s="2"/>
    </row>
    <row r="41" spans="1:5" x14ac:dyDescent="0.25">
      <c r="A41" s="456"/>
      <c r="B41" s="457"/>
      <c r="C41" s="140">
        <f>C40+1</f>
        <v>3</v>
      </c>
      <c r="D41" s="2"/>
      <c r="E41" s="2"/>
    </row>
    <row r="42" spans="1:5" x14ac:dyDescent="0.25">
      <c r="A42" s="456">
        <v>13</v>
      </c>
      <c r="B42" s="457" t="s">
        <v>284</v>
      </c>
      <c r="C42" s="140">
        <v>1</v>
      </c>
      <c r="D42" s="141"/>
      <c r="E42" s="142"/>
    </row>
    <row r="43" spans="1:5" x14ac:dyDescent="0.25">
      <c r="A43" s="456"/>
      <c r="B43" s="457"/>
      <c r="C43" s="140">
        <f>C42+1</f>
        <v>2</v>
      </c>
      <c r="D43" s="2"/>
      <c r="E43" s="2"/>
    </row>
    <row r="44" spans="1:5" x14ac:dyDescent="0.25">
      <c r="A44" s="456"/>
      <c r="B44" s="457"/>
      <c r="C44" s="140">
        <f>C43+1</f>
        <v>3</v>
      </c>
      <c r="D44" s="2"/>
      <c r="E44" s="2"/>
    </row>
    <row r="45" spans="1:5" x14ac:dyDescent="0.25">
      <c r="A45" s="456">
        <v>14</v>
      </c>
      <c r="B45" s="457" t="s">
        <v>285</v>
      </c>
      <c r="C45" s="140">
        <v>1</v>
      </c>
      <c r="D45" s="141"/>
      <c r="E45" s="142"/>
    </row>
    <row r="46" spans="1:5" x14ac:dyDescent="0.25">
      <c r="A46" s="456"/>
      <c r="B46" s="457"/>
      <c r="C46" s="140">
        <f>C45+1</f>
        <v>2</v>
      </c>
      <c r="D46" s="2"/>
      <c r="E46" s="2"/>
    </row>
    <row r="47" spans="1:5" x14ac:dyDescent="0.25">
      <c r="A47" s="456"/>
      <c r="B47" s="457"/>
      <c r="C47" s="140">
        <f>C46+1</f>
        <v>3</v>
      </c>
      <c r="D47" s="2"/>
      <c r="E47" s="2"/>
    </row>
    <row r="48" spans="1:5" x14ac:dyDescent="0.25">
      <c r="A48" s="456">
        <v>15</v>
      </c>
      <c r="B48" s="457" t="s">
        <v>286</v>
      </c>
      <c r="C48" s="140">
        <v>1</v>
      </c>
      <c r="D48" s="141"/>
      <c r="E48" s="142"/>
    </row>
    <row r="49" spans="1:5" x14ac:dyDescent="0.25">
      <c r="A49" s="456"/>
      <c r="B49" s="457"/>
      <c r="C49" s="140">
        <f>C48+1</f>
        <v>2</v>
      </c>
      <c r="D49" s="2"/>
      <c r="E49" s="2"/>
    </row>
    <row r="50" spans="1:5" x14ac:dyDescent="0.25">
      <c r="A50" s="456"/>
      <c r="B50" s="457"/>
      <c r="C50" s="140">
        <f>C49+1</f>
        <v>3</v>
      </c>
      <c r="D50" s="2"/>
      <c r="E50" s="2"/>
    </row>
    <row r="51" spans="1:5" x14ac:dyDescent="0.25">
      <c r="A51" s="456">
        <v>16</v>
      </c>
      <c r="B51" s="457" t="s">
        <v>287</v>
      </c>
      <c r="C51" s="140">
        <v>1</v>
      </c>
      <c r="D51" s="141"/>
      <c r="E51" s="142"/>
    </row>
    <row r="52" spans="1:5" x14ac:dyDescent="0.25">
      <c r="A52" s="456"/>
      <c r="B52" s="457"/>
      <c r="C52" s="140">
        <f>C51+1</f>
        <v>2</v>
      </c>
      <c r="D52" s="2"/>
      <c r="E52" s="2"/>
    </row>
    <row r="53" spans="1:5" x14ac:dyDescent="0.25">
      <c r="A53" s="456"/>
      <c r="B53" s="457"/>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8">
        <v>1</v>
      </c>
      <c r="B4" s="461" t="s">
        <v>267</v>
      </c>
      <c r="C4" s="140">
        <v>1</v>
      </c>
      <c r="D4" s="141" t="s">
        <v>289</v>
      </c>
      <c r="E4" s="241">
        <v>1412.3333333333333</v>
      </c>
      <c r="F4" s="143">
        <v>45139</v>
      </c>
    </row>
    <row r="5" spans="1:6" x14ac:dyDescent="0.25">
      <c r="A5" s="459"/>
      <c r="B5" s="462"/>
      <c r="C5" s="140">
        <f>C4+1</f>
        <v>2</v>
      </c>
      <c r="D5" s="141" t="s">
        <v>268</v>
      </c>
      <c r="E5" s="241">
        <v>10200</v>
      </c>
      <c r="F5" s="143">
        <v>45139</v>
      </c>
    </row>
    <row r="6" spans="1:6" x14ac:dyDescent="0.25">
      <c r="A6" s="459"/>
      <c r="B6" s="462"/>
      <c r="C6" s="140">
        <f>C5+1</f>
        <v>3</v>
      </c>
      <c r="D6" s="141" t="s">
        <v>985</v>
      </c>
      <c r="E6" s="241">
        <v>27800</v>
      </c>
      <c r="F6" s="143">
        <v>45139</v>
      </c>
    </row>
    <row r="7" spans="1:6" x14ac:dyDescent="0.25">
      <c r="A7" s="459"/>
      <c r="B7" s="462"/>
      <c r="C7" s="140">
        <f>C6+1</f>
        <v>4</v>
      </c>
      <c r="D7" s="141" t="s">
        <v>981</v>
      </c>
      <c r="E7" s="241">
        <v>30500</v>
      </c>
      <c r="F7" s="143">
        <v>45139</v>
      </c>
    </row>
    <row r="8" spans="1:6" x14ac:dyDescent="0.25">
      <c r="A8" s="460"/>
      <c r="B8" s="463"/>
      <c r="C8" s="140">
        <v>5</v>
      </c>
      <c r="D8" s="141" t="s">
        <v>971</v>
      </c>
      <c r="E8" s="241">
        <v>3500</v>
      </c>
      <c r="F8" s="143">
        <v>45139</v>
      </c>
    </row>
    <row r="9" spans="1:6" ht="14.45" customHeight="1" x14ac:dyDescent="0.25">
      <c r="A9" s="456">
        <v>2</v>
      </c>
      <c r="B9" s="457" t="s">
        <v>269</v>
      </c>
      <c r="C9" s="140">
        <v>1</v>
      </c>
      <c r="D9" s="141" t="s">
        <v>270</v>
      </c>
      <c r="E9" s="241">
        <v>259</v>
      </c>
      <c r="F9" s="143">
        <v>45139</v>
      </c>
    </row>
    <row r="10" spans="1:6" x14ac:dyDescent="0.25">
      <c r="A10" s="456"/>
      <c r="B10" s="457"/>
      <c r="C10" s="140">
        <f>C9+1</f>
        <v>2</v>
      </c>
      <c r="D10" s="141" t="s">
        <v>1143</v>
      </c>
      <c r="E10" s="241">
        <v>2100</v>
      </c>
      <c r="F10" s="143">
        <v>45139</v>
      </c>
    </row>
    <row r="11" spans="1:6" x14ac:dyDescent="0.25">
      <c r="A11" s="456"/>
      <c r="B11" s="457"/>
      <c r="C11" s="140">
        <f>C10+1</f>
        <v>3</v>
      </c>
      <c r="D11" s="141"/>
      <c r="E11" s="142"/>
      <c r="F11" s="2"/>
    </row>
    <row r="12" spans="1:6" ht="28.9" customHeight="1" x14ac:dyDescent="0.25">
      <c r="A12" s="458">
        <v>3</v>
      </c>
      <c r="B12" s="461" t="s">
        <v>272</v>
      </c>
      <c r="C12" s="140">
        <v>1</v>
      </c>
      <c r="D12" s="141"/>
      <c r="E12" s="142"/>
      <c r="F12" s="2"/>
    </row>
    <row r="13" spans="1:6" x14ac:dyDescent="0.25">
      <c r="A13" s="459"/>
      <c r="B13" s="462"/>
      <c r="C13" s="140">
        <f>C12+1</f>
        <v>2</v>
      </c>
      <c r="D13" s="141"/>
      <c r="E13" s="142"/>
      <c r="F13" s="2"/>
    </row>
    <row r="14" spans="1:6" x14ac:dyDescent="0.25">
      <c r="A14" s="460"/>
      <c r="B14" s="463"/>
      <c r="C14" s="140">
        <f>C13+1</f>
        <v>3</v>
      </c>
      <c r="D14" s="141"/>
      <c r="E14" s="142"/>
      <c r="F14" s="2"/>
    </row>
    <row r="15" spans="1:6" x14ac:dyDescent="0.25">
      <c r="A15" s="458">
        <v>4</v>
      </c>
      <c r="B15" s="457" t="s">
        <v>273</v>
      </c>
      <c r="C15" s="140">
        <v>1</v>
      </c>
      <c r="D15" s="2" t="s">
        <v>274</v>
      </c>
      <c r="E15" s="241">
        <v>2500</v>
      </c>
      <c r="F15" s="143">
        <v>45139</v>
      </c>
    </row>
    <row r="16" spans="1:6" x14ac:dyDescent="0.25">
      <c r="A16" s="459"/>
      <c r="B16" s="457"/>
      <c r="C16" s="140">
        <f>C15+1</f>
        <v>2</v>
      </c>
      <c r="D16" s="2" t="s">
        <v>964</v>
      </c>
      <c r="E16" s="241">
        <v>4500</v>
      </c>
      <c r="F16" s="143">
        <v>45139</v>
      </c>
    </row>
    <row r="17" spans="1:6" x14ac:dyDescent="0.25">
      <c r="A17" s="460"/>
      <c r="B17" s="457"/>
      <c r="C17" s="140">
        <f>C16+1</f>
        <v>3</v>
      </c>
      <c r="D17" s="2"/>
      <c r="E17" s="241"/>
      <c r="F17" s="2"/>
    </row>
    <row r="18" spans="1:6" ht="14.45" customHeight="1" x14ac:dyDescent="0.25">
      <c r="A18" s="458">
        <v>5</v>
      </c>
      <c r="B18" s="457" t="s">
        <v>275</v>
      </c>
      <c r="C18" s="140">
        <v>1</v>
      </c>
      <c r="D18" s="141" t="s">
        <v>276</v>
      </c>
      <c r="E18" s="241">
        <v>2850</v>
      </c>
      <c r="F18" s="143">
        <v>45139</v>
      </c>
    </row>
    <row r="19" spans="1:6" x14ac:dyDescent="0.25">
      <c r="A19" s="459"/>
      <c r="B19" s="457"/>
      <c r="C19" s="140">
        <f>C18+1</f>
        <v>2</v>
      </c>
      <c r="D19" s="2"/>
      <c r="E19" s="2"/>
      <c r="F19" s="2"/>
    </row>
    <row r="20" spans="1:6" x14ac:dyDescent="0.25">
      <c r="A20" s="460"/>
      <c r="B20" s="457"/>
      <c r="C20" s="140">
        <f>C19+1</f>
        <v>3</v>
      </c>
      <c r="D20" s="2"/>
      <c r="E20" s="2"/>
      <c r="F20" s="2"/>
    </row>
    <row r="21" spans="1:6" x14ac:dyDescent="0.25">
      <c r="A21" s="458">
        <v>6</v>
      </c>
      <c r="B21" s="457" t="s">
        <v>277</v>
      </c>
      <c r="C21" s="140">
        <v>1</v>
      </c>
      <c r="D21" s="141"/>
      <c r="E21" s="142"/>
      <c r="F21" s="2"/>
    </row>
    <row r="22" spans="1:6" x14ac:dyDescent="0.25">
      <c r="A22" s="459"/>
      <c r="B22" s="457"/>
      <c r="C22" s="140">
        <f>C21+1</f>
        <v>2</v>
      </c>
      <c r="D22" s="2"/>
      <c r="E22" s="2"/>
      <c r="F22" s="2"/>
    </row>
    <row r="23" spans="1:6" x14ac:dyDescent="0.25">
      <c r="A23" s="460"/>
      <c r="B23" s="457"/>
      <c r="C23" s="140">
        <f>C22+1</f>
        <v>3</v>
      </c>
      <c r="D23" s="2"/>
      <c r="E23" s="2"/>
      <c r="F23" s="2"/>
    </row>
    <row r="24" spans="1:6" x14ac:dyDescent="0.25">
      <c r="A24" s="458">
        <v>7</v>
      </c>
      <c r="B24" s="457" t="s">
        <v>278</v>
      </c>
      <c r="C24" s="140">
        <v>1</v>
      </c>
      <c r="D24" s="141"/>
      <c r="E24" s="142"/>
      <c r="F24" s="2"/>
    </row>
    <row r="25" spans="1:6" x14ac:dyDescent="0.25">
      <c r="A25" s="459"/>
      <c r="B25" s="457"/>
      <c r="C25" s="140">
        <f>C24+1</f>
        <v>2</v>
      </c>
      <c r="D25" s="2"/>
      <c r="E25" s="2"/>
      <c r="F25" s="2"/>
    </row>
    <row r="26" spans="1:6" x14ac:dyDescent="0.25">
      <c r="A26" s="460"/>
      <c r="B26" s="457"/>
      <c r="C26" s="140">
        <f>C25+1</f>
        <v>3</v>
      </c>
      <c r="D26" s="2"/>
      <c r="E26" s="2"/>
      <c r="F26" s="2"/>
    </row>
    <row r="27" spans="1:6" x14ac:dyDescent="0.25">
      <c r="A27" s="456">
        <v>8</v>
      </c>
      <c r="B27" s="457" t="s">
        <v>279</v>
      </c>
      <c r="C27" s="140">
        <v>1</v>
      </c>
      <c r="D27" s="141"/>
      <c r="E27" s="142"/>
      <c r="F27" s="2"/>
    </row>
    <row r="28" spans="1:6" x14ac:dyDescent="0.25">
      <c r="A28" s="456"/>
      <c r="B28" s="457"/>
      <c r="C28" s="140">
        <f>C27+1</f>
        <v>2</v>
      </c>
      <c r="D28" s="2"/>
      <c r="E28" s="2"/>
      <c r="F28" s="2"/>
    </row>
    <row r="29" spans="1:6" x14ac:dyDescent="0.25">
      <c r="A29" s="456"/>
      <c r="B29" s="457"/>
      <c r="C29" s="140">
        <f>C28+1</f>
        <v>3</v>
      </c>
      <c r="D29" s="2"/>
      <c r="E29" s="2"/>
      <c r="F29" s="2"/>
    </row>
    <row r="30" spans="1:6" x14ac:dyDescent="0.25">
      <c r="A30" s="456">
        <v>9</v>
      </c>
      <c r="B30" s="457" t="s">
        <v>280</v>
      </c>
      <c r="C30" s="140">
        <v>1</v>
      </c>
      <c r="D30" s="141"/>
      <c r="E30" s="142"/>
      <c r="F30" s="2"/>
    </row>
    <row r="31" spans="1:6" x14ac:dyDescent="0.25">
      <c r="A31" s="456"/>
      <c r="B31" s="457"/>
      <c r="C31" s="140">
        <f>C30+1</f>
        <v>2</v>
      </c>
      <c r="D31" s="2"/>
      <c r="E31" s="2"/>
      <c r="F31" s="2"/>
    </row>
    <row r="32" spans="1:6" x14ac:dyDescent="0.25">
      <c r="A32" s="456"/>
      <c r="B32" s="457"/>
      <c r="C32" s="140">
        <f>C31+1</f>
        <v>3</v>
      </c>
      <c r="D32" s="2"/>
      <c r="E32" s="2"/>
      <c r="F32" s="2"/>
    </row>
    <row r="33" spans="1:6" x14ac:dyDescent="0.25">
      <c r="A33" s="456">
        <v>10</v>
      </c>
      <c r="B33" s="457" t="s">
        <v>281</v>
      </c>
      <c r="C33" s="140">
        <v>1</v>
      </c>
      <c r="D33" s="141"/>
      <c r="E33" s="142"/>
      <c r="F33" s="2"/>
    </row>
    <row r="34" spans="1:6" x14ac:dyDescent="0.25">
      <c r="A34" s="456"/>
      <c r="B34" s="457"/>
      <c r="C34" s="140">
        <f>C33+1</f>
        <v>2</v>
      </c>
      <c r="D34" s="2"/>
      <c r="E34" s="2"/>
      <c r="F34" s="2"/>
    </row>
    <row r="35" spans="1:6" x14ac:dyDescent="0.25">
      <c r="A35" s="456"/>
      <c r="B35" s="457"/>
      <c r="C35" s="140">
        <f>C34+1</f>
        <v>3</v>
      </c>
      <c r="D35" s="2"/>
      <c r="E35" s="2"/>
      <c r="F35" s="2"/>
    </row>
    <row r="36" spans="1:6" x14ac:dyDescent="0.25">
      <c r="A36" s="456">
        <v>11</v>
      </c>
      <c r="B36" s="457" t="s">
        <v>282</v>
      </c>
      <c r="C36" s="140">
        <v>1</v>
      </c>
      <c r="D36" s="141"/>
      <c r="E36" s="142"/>
      <c r="F36" s="2"/>
    </row>
    <row r="37" spans="1:6" x14ac:dyDescent="0.25">
      <c r="A37" s="456"/>
      <c r="B37" s="457"/>
      <c r="C37" s="140">
        <f>C36+1</f>
        <v>2</v>
      </c>
      <c r="D37" s="2"/>
      <c r="E37" s="2"/>
      <c r="F37" s="2"/>
    </row>
    <row r="38" spans="1:6" x14ac:dyDescent="0.25">
      <c r="A38" s="456"/>
      <c r="B38" s="457"/>
      <c r="C38" s="140">
        <f>C37+1</f>
        <v>3</v>
      </c>
      <c r="D38" s="2"/>
      <c r="E38" s="2"/>
      <c r="F38" s="2"/>
    </row>
    <row r="39" spans="1:6" x14ac:dyDescent="0.25">
      <c r="A39" s="456">
        <v>12</v>
      </c>
      <c r="B39" s="457" t="s">
        <v>283</v>
      </c>
      <c r="C39" s="140">
        <v>1</v>
      </c>
      <c r="D39" s="141"/>
      <c r="E39" s="142"/>
      <c r="F39" s="2"/>
    </row>
    <row r="40" spans="1:6" x14ac:dyDescent="0.25">
      <c r="A40" s="456"/>
      <c r="B40" s="457"/>
      <c r="C40" s="140">
        <f>C39+1</f>
        <v>2</v>
      </c>
      <c r="D40" s="2"/>
      <c r="E40" s="2"/>
      <c r="F40" s="2"/>
    </row>
    <row r="41" spans="1:6" x14ac:dyDescent="0.25">
      <c r="A41" s="456"/>
      <c r="B41" s="457"/>
      <c r="C41" s="140">
        <f>C40+1</f>
        <v>3</v>
      </c>
      <c r="D41" s="2"/>
      <c r="E41" s="2"/>
      <c r="F41" s="2"/>
    </row>
    <row r="42" spans="1:6" x14ac:dyDescent="0.25">
      <c r="A42" s="456">
        <v>13</v>
      </c>
      <c r="B42" s="457" t="s">
        <v>284</v>
      </c>
      <c r="C42" s="140">
        <v>1</v>
      </c>
      <c r="D42" s="141"/>
      <c r="E42" s="142"/>
      <c r="F42" s="2"/>
    </row>
    <row r="43" spans="1:6" x14ac:dyDescent="0.25">
      <c r="A43" s="456"/>
      <c r="B43" s="457"/>
      <c r="C43" s="140">
        <f>C42+1</f>
        <v>2</v>
      </c>
      <c r="D43" s="2"/>
      <c r="E43" s="2"/>
      <c r="F43" s="2"/>
    </row>
    <row r="44" spans="1:6" x14ac:dyDescent="0.25">
      <c r="A44" s="456"/>
      <c r="B44" s="457"/>
      <c r="C44" s="140">
        <f>C43+1</f>
        <v>3</v>
      </c>
      <c r="D44" s="2"/>
      <c r="E44" s="2"/>
      <c r="F44" s="2"/>
    </row>
    <row r="45" spans="1:6" x14ac:dyDescent="0.25">
      <c r="A45" s="456">
        <v>14</v>
      </c>
      <c r="B45" s="457" t="s">
        <v>285</v>
      </c>
      <c r="C45" s="140">
        <v>1</v>
      </c>
      <c r="D45" s="141"/>
      <c r="E45" s="142"/>
      <c r="F45" s="2"/>
    </row>
    <row r="46" spans="1:6" x14ac:dyDescent="0.25">
      <c r="A46" s="456"/>
      <c r="B46" s="457"/>
      <c r="C46" s="140">
        <f>C45+1</f>
        <v>2</v>
      </c>
      <c r="D46" s="2"/>
      <c r="E46" s="2"/>
      <c r="F46" s="2"/>
    </row>
    <row r="47" spans="1:6" x14ac:dyDescent="0.25">
      <c r="A47" s="456"/>
      <c r="B47" s="457"/>
      <c r="C47" s="140">
        <f>C46+1</f>
        <v>3</v>
      </c>
      <c r="D47" s="2"/>
      <c r="E47" s="2"/>
      <c r="F47" s="2"/>
    </row>
    <row r="48" spans="1:6" x14ac:dyDescent="0.25">
      <c r="A48" s="456">
        <v>15</v>
      </c>
      <c r="B48" s="457" t="s">
        <v>286</v>
      </c>
      <c r="C48" s="140">
        <v>1</v>
      </c>
      <c r="D48" s="141"/>
      <c r="E48" s="142"/>
      <c r="F48" s="2"/>
    </row>
    <row r="49" spans="1:6" x14ac:dyDescent="0.25">
      <c r="A49" s="456"/>
      <c r="B49" s="457"/>
      <c r="C49" s="140">
        <f>C48+1</f>
        <v>2</v>
      </c>
      <c r="D49" s="2"/>
      <c r="E49" s="2"/>
      <c r="F49" s="2"/>
    </row>
    <row r="50" spans="1:6" x14ac:dyDescent="0.25">
      <c r="A50" s="456"/>
      <c r="B50" s="457"/>
      <c r="C50" s="140">
        <f>C49+1</f>
        <v>3</v>
      </c>
      <c r="D50" s="2"/>
      <c r="E50" s="2"/>
      <c r="F50" s="2"/>
    </row>
    <row r="51" spans="1:6" x14ac:dyDescent="0.25">
      <c r="A51" s="456">
        <v>16</v>
      </c>
      <c r="B51" s="457" t="s">
        <v>287</v>
      </c>
      <c r="C51" s="140">
        <v>1</v>
      </c>
      <c r="D51" s="141"/>
      <c r="E51" s="142"/>
      <c r="F51" s="2"/>
    </row>
    <row r="52" spans="1:6" x14ac:dyDescent="0.25">
      <c r="A52" s="456"/>
      <c r="B52" s="457"/>
      <c r="C52" s="140">
        <f>C51+1</f>
        <v>2</v>
      </c>
      <c r="D52" s="2"/>
      <c r="E52" s="2"/>
      <c r="F52" s="2"/>
    </row>
    <row r="53" spans="1:6" x14ac:dyDescent="0.25">
      <c r="A53" s="456"/>
      <c r="B53" s="457"/>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6">
        <v>1</v>
      </c>
      <c r="B4" s="457" t="s">
        <v>267</v>
      </c>
      <c r="C4" s="140">
        <v>1</v>
      </c>
      <c r="D4" s="141" t="s">
        <v>291</v>
      </c>
      <c r="E4" s="241">
        <v>1</v>
      </c>
    </row>
    <row r="5" spans="1:5" x14ac:dyDescent="0.25">
      <c r="A5" s="456"/>
      <c r="B5" s="457"/>
      <c r="C5" s="140">
        <f>C4+1</f>
        <v>2</v>
      </c>
      <c r="D5" s="141" t="s">
        <v>292</v>
      </c>
      <c r="E5" s="241">
        <f>1/5</f>
        <v>0.2</v>
      </c>
    </row>
    <row r="6" spans="1:5" x14ac:dyDescent="0.25">
      <c r="A6" s="456"/>
      <c r="B6" s="457"/>
      <c r="C6" s="140">
        <f>C5+1</f>
        <v>3</v>
      </c>
      <c r="D6" s="141" t="s">
        <v>268</v>
      </c>
      <c r="E6" s="241">
        <v>1</v>
      </c>
    </row>
    <row r="7" spans="1:5" x14ac:dyDescent="0.25">
      <c r="A7" s="456"/>
      <c r="B7" s="457"/>
      <c r="C7" s="140">
        <f>C6+1</f>
        <v>4</v>
      </c>
      <c r="D7" s="141" t="s">
        <v>985</v>
      </c>
      <c r="E7" s="241">
        <v>1</v>
      </c>
    </row>
    <row r="8" spans="1:5" x14ac:dyDescent="0.25">
      <c r="A8" s="456"/>
      <c r="B8" s="457"/>
      <c r="C8" s="140">
        <f>C7+1</f>
        <v>5</v>
      </c>
      <c r="D8" s="141" t="s">
        <v>981</v>
      </c>
      <c r="E8" s="241">
        <v>1</v>
      </c>
    </row>
    <row r="9" spans="1:5" ht="14.45" customHeight="1" x14ac:dyDescent="0.25">
      <c r="A9" s="456">
        <v>2</v>
      </c>
      <c r="B9" s="457" t="s">
        <v>269</v>
      </c>
      <c r="C9" s="140">
        <v>1</v>
      </c>
      <c r="D9" s="141"/>
      <c r="E9" s="144"/>
    </row>
    <row r="10" spans="1:5" x14ac:dyDescent="0.25">
      <c r="A10" s="456"/>
      <c r="B10" s="457"/>
      <c r="C10" s="140">
        <f>C9+1</f>
        <v>2</v>
      </c>
      <c r="D10" s="141"/>
      <c r="E10" s="144"/>
    </row>
    <row r="11" spans="1:5" x14ac:dyDescent="0.25">
      <c r="A11" s="456"/>
      <c r="B11" s="457"/>
      <c r="C11" s="140">
        <f>C10+1</f>
        <v>3</v>
      </c>
      <c r="D11" s="141"/>
      <c r="E11" s="144"/>
    </row>
    <row r="12" spans="1:5" ht="28.9" customHeight="1" x14ac:dyDescent="0.25">
      <c r="A12" s="458">
        <v>3</v>
      </c>
      <c r="B12" s="461" t="s">
        <v>272</v>
      </c>
      <c r="C12" s="140">
        <v>1</v>
      </c>
      <c r="D12" s="141"/>
      <c r="E12" s="142"/>
    </row>
    <row r="13" spans="1:5" x14ac:dyDescent="0.25">
      <c r="A13" s="459"/>
      <c r="B13" s="462"/>
      <c r="C13" s="140">
        <f>C12+1</f>
        <v>2</v>
      </c>
      <c r="D13" s="141"/>
      <c r="E13" s="142"/>
    </row>
    <row r="14" spans="1:5" x14ac:dyDescent="0.25">
      <c r="A14" s="460"/>
      <c r="B14" s="463"/>
      <c r="C14" s="140">
        <f>C13+1</f>
        <v>3</v>
      </c>
      <c r="D14" s="141"/>
      <c r="E14" s="142"/>
    </row>
    <row r="15" spans="1:5" x14ac:dyDescent="0.25">
      <c r="A15" s="456">
        <v>4</v>
      </c>
      <c r="B15" s="457" t="s">
        <v>273</v>
      </c>
      <c r="C15" s="140">
        <v>1</v>
      </c>
      <c r="D15" s="2"/>
      <c r="E15" s="145"/>
    </row>
    <row r="16" spans="1:5" x14ac:dyDescent="0.25">
      <c r="A16" s="456"/>
      <c r="B16" s="457"/>
      <c r="C16" s="140">
        <f>C15+1</f>
        <v>2</v>
      </c>
      <c r="D16" s="2"/>
      <c r="E16" s="145"/>
    </row>
    <row r="17" spans="1:5" x14ac:dyDescent="0.25">
      <c r="A17" s="456"/>
      <c r="B17" s="457"/>
      <c r="C17" s="140">
        <f>C16+1</f>
        <v>3</v>
      </c>
      <c r="D17" s="2"/>
      <c r="E17" s="145"/>
    </row>
    <row r="18" spans="1:5" ht="14.45" customHeight="1" x14ac:dyDescent="0.25">
      <c r="A18" s="456">
        <v>5</v>
      </c>
      <c r="B18" s="457" t="s">
        <v>275</v>
      </c>
      <c r="C18" s="140">
        <v>1</v>
      </c>
      <c r="D18" s="141"/>
      <c r="E18" s="144"/>
    </row>
    <row r="19" spans="1:5" x14ac:dyDescent="0.25">
      <c r="A19" s="456"/>
      <c r="B19" s="457"/>
      <c r="C19" s="140">
        <f>C18+1</f>
        <v>2</v>
      </c>
      <c r="D19" s="2"/>
      <c r="E19" s="145"/>
    </row>
    <row r="20" spans="1:5" x14ac:dyDescent="0.25">
      <c r="A20" s="456"/>
      <c r="B20" s="457"/>
      <c r="C20" s="140">
        <f>C19+1</f>
        <v>3</v>
      </c>
      <c r="D20" s="2"/>
      <c r="E20" s="145"/>
    </row>
    <row r="21" spans="1:5" x14ac:dyDescent="0.25">
      <c r="A21" s="456">
        <v>6</v>
      </c>
      <c r="B21" s="457" t="s">
        <v>277</v>
      </c>
      <c r="C21" s="140">
        <v>1</v>
      </c>
      <c r="D21" s="141"/>
      <c r="E21" s="144"/>
    </row>
    <row r="22" spans="1:5" x14ac:dyDescent="0.25">
      <c r="A22" s="456"/>
      <c r="B22" s="457"/>
      <c r="C22" s="140">
        <f>C21+1</f>
        <v>2</v>
      </c>
      <c r="D22" s="2"/>
      <c r="E22" s="145"/>
    </row>
    <row r="23" spans="1:5" x14ac:dyDescent="0.25">
      <c r="A23" s="456"/>
      <c r="B23" s="457"/>
      <c r="C23" s="140">
        <f>C22+1</f>
        <v>3</v>
      </c>
      <c r="D23" s="2"/>
      <c r="E23" s="145"/>
    </row>
    <row r="24" spans="1:5" x14ac:dyDescent="0.25">
      <c r="A24" s="456">
        <v>7</v>
      </c>
      <c r="B24" s="457" t="s">
        <v>278</v>
      </c>
      <c r="C24" s="140">
        <v>1</v>
      </c>
      <c r="D24" s="141"/>
      <c r="E24" s="144"/>
    </row>
    <row r="25" spans="1:5" x14ac:dyDescent="0.25">
      <c r="A25" s="456"/>
      <c r="B25" s="457"/>
      <c r="C25" s="140">
        <f>C24+1</f>
        <v>2</v>
      </c>
      <c r="D25" s="2"/>
      <c r="E25" s="145"/>
    </row>
    <row r="26" spans="1:5" x14ac:dyDescent="0.25">
      <c r="A26" s="456"/>
      <c r="B26" s="457"/>
      <c r="C26" s="140">
        <f>C25+1</f>
        <v>3</v>
      </c>
      <c r="D26" s="2"/>
      <c r="E26" s="145"/>
    </row>
    <row r="27" spans="1:5" x14ac:dyDescent="0.25">
      <c r="A27" s="456">
        <v>8</v>
      </c>
      <c r="B27" s="457" t="s">
        <v>279</v>
      </c>
      <c r="C27" s="140">
        <v>1</v>
      </c>
      <c r="D27" s="141"/>
      <c r="E27" s="144"/>
    </row>
    <row r="28" spans="1:5" x14ac:dyDescent="0.25">
      <c r="A28" s="456"/>
      <c r="B28" s="457"/>
      <c r="C28" s="140">
        <f>C27+1</f>
        <v>2</v>
      </c>
      <c r="D28" s="2"/>
      <c r="E28" s="145"/>
    </row>
    <row r="29" spans="1:5" x14ac:dyDescent="0.25">
      <c r="A29" s="456"/>
      <c r="B29" s="457"/>
      <c r="C29" s="140">
        <f>C28+1</f>
        <v>3</v>
      </c>
      <c r="D29" s="2"/>
      <c r="E29" s="145"/>
    </row>
    <row r="30" spans="1:5" x14ac:dyDescent="0.25">
      <c r="A30" s="456">
        <v>9</v>
      </c>
      <c r="B30" s="457" t="s">
        <v>280</v>
      </c>
      <c r="C30" s="140">
        <v>1</v>
      </c>
      <c r="D30" s="141"/>
      <c r="E30" s="142"/>
    </row>
    <row r="31" spans="1:5" x14ac:dyDescent="0.25">
      <c r="A31" s="456"/>
      <c r="B31" s="457"/>
      <c r="C31" s="140">
        <f>C30+1</f>
        <v>2</v>
      </c>
      <c r="D31" s="2"/>
      <c r="E31" s="2"/>
    </row>
    <row r="32" spans="1:5" x14ac:dyDescent="0.25">
      <c r="A32" s="456"/>
      <c r="B32" s="457"/>
      <c r="C32" s="140">
        <f>C31+1</f>
        <v>3</v>
      </c>
      <c r="D32" s="2"/>
      <c r="E32" s="2"/>
    </row>
    <row r="33" spans="1:5" x14ac:dyDescent="0.25">
      <c r="A33" s="456">
        <v>10</v>
      </c>
      <c r="B33" s="457" t="s">
        <v>281</v>
      </c>
      <c r="C33" s="140">
        <v>1</v>
      </c>
      <c r="D33" s="141"/>
      <c r="E33" s="142"/>
    </row>
    <row r="34" spans="1:5" x14ac:dyDescent="0.25">
      <c r="A34" s="456"/>
      <c r="B34" s="457"/>
      <c r="C34" s="140">
        <f>C33+1</f>
        <v>2</v>
      </c>
      <c r="D34" s="2"/>
      <c r="E34" s="2"/>
    </row>
    <row r="35" spans="1:5" x14ac:dyDescent="0.25">
      <c r="A35" s="456"/>
      <c r="B35" s="457"/>
      <c r="C35" s="140">
        <f>C34+1</f>
        <v>3</v>
      </c>
      <c r="D35" s="2"/>
      <c r="E35" s="2"/>
    </row>
    <row r="36" spans="1:5" x14ac:dyDescent="0.25">
      <c r="A36" s="456">
        <v>11</v>
      </c>
      <c r="B36" s="457" t="s">
        <v>282</v>
      </c>
      <c r="C36" s="140">
        <v>1</v>
      </c>
      <c r="D36" s="141"/>
      <c r="E36" s="142"/>
    </row>
    <row r="37" spans="1:5" x14ac:dyDescent="0.25">
      <c r="A37" s="456"/>
      <c r="B37" s="457"/>
      <c r="C37" s="140">
        <f>C36+1</f>
        <v>2</v>
      </c>
      <c r="D37" s="2"/>
      <c r="E37" s="2"/>
    </row>
    <row r="38" spans="1:5" x14ac:dyDescent="0.25">
      <c r="A38" s="456"/>
      <c r="B38" s="457"/>
      <c r="C38" s="140">
        <f>C37+1</f>
        <v>3</v>
      </c>
      <c r="D38" s="2"/>
      <c r="E38" s="2"/>
    </row>
    <row r="39" spans="1:5" x14ac:dyDescent="0.25">
      <c r="A39" s="456">
        <v>12</v>
      </c>
      <c r="B39" s="457" t="s">
        <v>283</v>
      </c>
      <c r="C39" s="140">
        <v>1</v>
      </c>
      <c r="D39" s="141"/>
      <c r="E39" s="142"/>
    </row>
    <row r="40" spans="1:5" x14ac:dyDescent="0.25">
      <c r="A40" s="456"/>
      <c r="B40" s="457"/>
      <c r="C40" s="140">
        <f>C39+1</f>
        <v>2</v>
      </c>
      <c r="D40" s="2"/>
      <c r="E40" s="2"/>
    </row>
    <row r="41" spans="1:5" x14ac:dyDescent="0.25">
      <c r="A41" s="456"/>
      <c r="B41" s="457"/>
      <c r="C41" s="140">
        <f>C40+1</f>
        <v>3</v>
      </c>
      <c r="D41" s="2"/>
      <c r="E41" s="2"/>
    </row>
    <row r="42" spans="1:5" x14ac:dyDescent="0.25">
      <c r="A42" s="456">
        <v>13</v>
      </c>
      <c r="B42" s="457" t="s">
        <v>284</v>
      </c>
      <c r="C42" s="140">
        <v>1</v>
      </c>
      <c r="D42" s="141"/>
      <c r="E42" s="142"/>
    </row>
    <row r="43" spans="1:5" x14ac:dyDescent="0.25">
      <c r="A43" s="456"/>
      <c r="B43" s="457"/>
      <c r="C43" s="140">
        <f>C42+1</f>
        <v>2</v>
      </c>
      <c r="D43" s="2"/>
      <c r="E43" s="2"/>
    </row>
    <row r="44" spans="1:5" x14ac:dyDescent="0.25">
      <c r="A44" s="456"/>
      <c r="B44" s="457"/>
      <c r="C44" s="140">
        <f>C43+1</f>
        <v>3</v>
      </c>
      <c r="D44" s="2"/>
      <c r="E44" s="2"/>
    </row>
    <row r="45" spans="1:5" x14ac:dyDescent="0.25">
      <c r="A45" s="456">
        <v>14</v>
      </c>
      <c r="B45" s="457" t="s">
        <v>285</v>
      </c>
      <c r="C45" s="140">
        <v>1</v>
      </c>
      <c r="D45" s="141"/>
      <c r="E45" s="142"/>
    </row>
    <row r="46" spans="1:5" x14ac:dyDescent="0.25">
      <c r="A46" s="456"/>
      <c r="B46" s="457"/>
      <c r="C46" s="140">
        <f>C45+1</f>
        <v>2</v>
      </c>
      <c r="D46" s="2"/>
      <c r="E46" s="2"/>
    </row>
    <row r="47" spans="1:5" x14ac:dyDescent="0.25">
      <c r="A47" s="456"/>
      <c r="B47" s="457"/>
      <c r="C47" s="140">
        <f>C46+1</f>
        <v>3</v>
      </c>
      <c r="D47" s="2"/>
      <c r="E47" s="2"/>
    </row>
    <row r="48" spans="1:5" x14ac:dyDescent="0.25">
      <c r="A48" s="456">
        <v>15</v>
      </c>
      <c r="B48" s="457" t="s">
        <v>286</v>
      </c>
      <c r="C48" s="140">
        <v>1</v>
      </c>
      <c r="D48" s="141"/>
      <c r="E48" s="142"/>
    </row>
    <row r="49" spans="1:5" x14ac:dyDescent="0.25">
      <c r="A49" s="456"/>
      <c r="B49" s="457"/>
      <c r="C49" s="140">
        <f>C48+1</f>
        <v>2</v>
      </c>
      <c r="D49" s="2"/>
      <c r="E49" s="2"/>
    </row>
    <row r="50" spans="1:5" x14ac:dyDescent="0.25">
      <c r="A50" s="456"/>
      <c r="B50" s="457"/>
      <c r="C50" s="140">
        <f>C49+1</f>
        <v>3</v>
      </c>
      <c r="D50" s="2"/>
      <c r="E50" s="2"/>
    </row>
    <row r="51" spans="1:5" x14ac:dyDescent="0.25">
      <c r="A51" s="456">
        <v>16</v>
      </c>
      <c r="B51" s="457" t="s">
        <v>287</v>
      </c>
      <c r="C51" s="140">
        <v>1</v>
      </c>
      <c r="D51" s="141"/>
      <c r="E51" s="142"/>
    </row>
    <row r="52" spans="1:5" x14ac:dyDescent="0.25">
      <c r="A52" s="456"/>
      <c r="B52" s="457"/>
      <c r="C52" s="140">
        <f>C51+1</f>
        <v>2</v>
      </c>
      <c r="D52" s="2"/>
      <c r="E52" s="2"/>
    </row>
    <row r="53" spans="1:5" x14ac:dyDescent="0.25">
      <c r="A53" s="456"/>
      <c r="B53" s="457"/>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8">
        <v>1</v>
      </c>
      <c r="B4" s="461" t="s">
        <v>294</v>
      </c>
      <c r="C4" s="242">
        <v>1</v>
      </c>
      <c r="D4" s="243" t="s">
        <v>295</v>
      </c>
      <c r="E4" s="244">
        <v>300</v>
      </c>
      <c r="F4" s="242" t="s">
        <v>296</v>
      </c>
    </row>
    <row r="5" spans="1:6" ht="45" x14ac:dyDescent="0.25">
      <c r="A5" s="459"/>
      <c r="B5" s="462"/>
      <c r="C5" s="242">
        <f>C4+1</f>
        <v>2</v>
      </c>
      <c r="D5" s="243" t="s">
        <v>297</v>
      </c>
      <c r="E5" s="244">
        <v>13000</v>
      </c>
      <c r="F5" s="242" t="s">
        <v>296</v>
      </c>
    </row>
    <row r="6" spans="1:6" ht="30" x14ac:dyDescent="0.25">
      <c r="A6" s="459"/>
      <c r="B6" s="462"/>
      <c r="C6" s="242">
        <f>C5+1</f>
        <v>3</v>
      </c>
      <c r="D6" s="243" t="s">
        <v>298</v>
      </c>
      <c r="E6" s="244">
        <v>2100</v>
      </c>
      <c r="F6" s="242" t="s">
        <v>296</v>
      </c>
    </row>
    <row r="7" spans="1:6" ht="30" x14ac:dyDescent="0.25">
      <c r="A7" s="459"/>
      <c r="B7" s="462"/>
      <c r="C7" s="242">
        <f>C6+1</f>
        <v>4</v>
      </c>
      <c r="D7" s="243" t="s">
        <v>299</v>
      </c>
      <c r="E7" s="244">
        <v>1700</v>
      </c>
      <c r="F7" s="242" t="s">
        <v>296</v>
      </c>
    </row>
    <row r="8" spans="1:6" ht="30" x14ac:dyDescent="0.25">
      <c r="A8" s="459"/>
      <c r="B8" s="462"/>
      <c r="C8" s="242">
        <f>C7+1</f>
        <v>5</v>
      </c>
      <c r="D8" s="243" t="s">
        <v>299</v>
      </c>
      <c r="E8" s="244">
        <v>25000</v>
      </c>
      <c r="F8" s="242" t="s">
        <v>296</v>
      </c>
    </row>
    <row r="9" spans="1:6" ht="30" x14ac:dyDescent="0.25">
      <c r="A9" s="459"/>
      <c r="B9" s="462"/>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8">
        <v>3</v>
      </c>
      <c r="B11" s="461" t="s">
        <v>303</v>
      </c>
      <c r="C11" s="242">
        <v>1</v>
      </c>
      <c r="D11" s="243" t="s">
        <v>304</v>
      </c>
      <c r="E11" s="244">
        <v>900</v>
      </c>
      <c r="F11" s="242" t="s">
        <v>296</v>
      </c>
    </row>
    <row r="12" spans="1:6" ht="45" x14ac:dyDescent="0.25">
      <c r="A12" s="460"/>
      <c r="B12" s="463"/>
      <c r="C12" s="242">
        <f>C11+1</f>
        <v>2</v>
      </c>
      <c r="D12" s="243" t="s">
        <v>305</v>
      </c>
      <c r="E12" s="244">
        <v>1000</v>
      </c>
      <c r="F12" s="242" t="s">
        <v>296</v>
      </c>
    </row>
    <row r="13" spans="1:6" x14ac:dyDescent="0.25">
      <c r="A13" s="458">
        <v>4</v>
      </c>
      <c r="B13" s="461" t="s">
        <v>306</v>
      </c>
      <c r="C13" s="242">
        <v>1</v>
      </c>
      <c r="D13" s="243" t="s">
        <v>307</v>
      </c>
      <c r="E13" s="244">
        <v>500</v>
      </c>
      <c r="F13" s="242" t="s">
        <v>296</v>
      </c>
    </row>
    <row r="14" spans="1:6" x14ac:dyDescent="0.25">
      <c r="A14" s="460"/>
      <c r="B14" s="463"/>
      <c r="C14" s="242">
        <f>C13+1</f>
        <v>2</v>
      </c>
      <c r="D14" s="243" t="s">
        <v>308</v>
      </c>
      <c r="E14" s="244">
        <v>600</v>
      </c>
      <c r="F14" s="242" t="s">
        <v>296</v>
      </c>
    </row>
    <row r="15" spans="1:6" ht="30" x14ac:dyDescent="0.25">
      <c r="A15" s="458">
        <v>5</v>
      </c>
      <c r="B15" s="461" t="s">
        <v>309</v>
      </c>
      <c r="C15" s="242">
        <v>1</v>
      </c>
      <c r="D15" s="243" t="s">
        <v>310</v>
      </c>
      <c r="E15" s="244">
        <v>38000</v>
      </c>
      <c r="F15" s="242" t="s">
        <v>296</v>
      </c>
    </row>
    <row r="16" spans="1:6" x14ac:dyDescent="0.25">
      <c r="A16" s="459"/>
      <c r="B16" s="462"/>
      <c r="C16" s="242">
        <f>C15+1</f>
        <v>2</v>
      </c>
      <c r="D16" s="243" t="s">
        <v>311</v>
      </c>
      <c r="E16" s="244">
        <v>200</v>
      </c>
      <c r="F16" s="242" t="s">
        <v>296</v>
      </c>
    </row>
    <row r="17" spans="1:6" ht="30" x14ac:dyDescent="0.25">
      <c r="A17" s="459"/>
      <c r="B17" s="462"/>
      <c r="C17" s="242">
        <f t="shared" ref="C17:C30" si="0">C16+1</f>
        <v>3</v>
      </c>
      <c r="D17" s="243" t="s">
        <v>312</v>
      </c>
      <c r="E17" s="244">
        <v>2000</v>
      </c>
      <c r="F17" s="242" t="s">
        <v>296</v>
      </c>
    </row>
    <row r="18" spans="1:6" ht="30" x14ac:dyDescent="0.25">
      <c r="A18" s="459"/>
      <c r="B18" s="462"/>
      <c r="C18" s="242">
        <f t="shared" si="0"/>
        <v>4</v>
      </c>
      <c r="D18" s="243" t="s">
        <v>313</v>
      </c>
      <c r="E18" s="244">
        <v>350</v>
      </c>
      <c r="F18" s="242" t="s">
        <v>296</v>
      </c>
    </row>
    <row r="19" spans="1:6" ht="30" x14ac:dyDescent="0.25">
      <c r="A19" s="459"/>
      <c r="B19" s="462"/>
      <c r="C19" s="242">
        <f t="shared" si="0"/>
        <v>5</v>
      </c>
      <c r="D19" s="243" t="s">
        <v>314</v>
      </c>
      <c r="E19" s="244">
        <v>10500</v>
      </c>
      <c r="F19" s="242" t="s">
        <v>296</v>
      </c>
    </row>
    <row r="20" spans="1:6" ht="45" x14ac:dyDescent="0.25">
      <c r="A20" s="459"/>
      <c r="B20" s="462"/>
      <c r="C20" s="242">
        <f t="shared" si="0"/>
        <v>6</v>
      </c>
      <c r="D20" s="243" t="s">
        <v>315</v>
      </c>
      <c r="E20" s="244">
        <v>500</v>
      </c>
      <c r="F20" s="242" t="s">
        <v>296</v>
      </c>
    </row>
    <row r="21" spans="1:6" ht="30" x14ac:dyDescent="0.25">
      <c r="A21" s="459"/>
      <c r="B21" s="462"/>
      <c r="C21" s="242">
        <f t="shared" si="0"/>
        <v>7</v>
      </c>
      <c r="D21" s="243" t="s">
        <v>316</v>
      </c>
      <c r="E21" s="244">
        <v>7000</v>
      </c>
      <c r="F21" s="242" t="s">
        <v>296</v>
      </c>
    </row>
    <row r="22" spans="1:6" ht="30" x14ac:dyDescent="0.25">
      <c r="A22" s="459"/>
      <c r="B22" s="462"/>
      <c r="C22" s="242">
        <f t="shared" si="0"/>
        <v>8</v>
      </c>
      <c r="D22" s="243" t="s">
        <v>317</v>
      </c>
      <c r="E22" s="244">
        <v>40</v>
      </c>
      <c r="F22" s="242" t="s">
        <v>296</v>
      </c>
    </row>
    <row r="23" spans="1:6" ht="30" x14ac:dyDescent="0.25">
      <c r="A23" s="459"/>
      <c r="B23" s="462"/>
      <c r="C23" s="242">
        <f t="shared" si="0"/>
        <v>9</v>
      </c>
      <c r="D23" s="243" t="s">
        <v>318</v>
      </c>
      <c r="E23" s="244">
        <v>290</v>
      </c>
      <c r="F23" s="242" t="s">
        <v>296</v>
      </c>
    </row>
    <row r="24" spans="1:6" ht="45" x14ac:dyDescent="0.25">
      <c r="A24" s="459"/>
      <c r="B24" s="462"/>
      <c r="C24" s="242">
        <f t="shared" si="0"/>
        <v>10</v>
      </c>
      <c r="D24" s="243" t="s">
        <v>319</v>
      </c>
      <c r="E24" s="244">
        <v>60</v>
      </c>
      <c r="F24" s="242" t="s">
        <v>296</v>
      </c>
    </row>
    <row r="25" spans="1:6" x14ac:dyDescent="0.25">
      <c r="A25" s="459"/>
      <c r="B25" s="462"/>
      <c r="C25" s="242">
        <f t="shared" si="0"/>
        <v>11</v>
      </c>
      <c r="D25" s="243" t="s">
        <v>320</v>
      </c>
      <c r="E25" s="244">
        <v>40</v>
      </c>
      <c r="F25" s="242" t="s">
        <v>296</v>
      </c>
    </row>
    <row r="26" spans="1:6" x14ac:dyDescent="0.25">
      <c r="A26" s="459"/>
      <c r="B26" s="462"/>
      <c r="C26" s="242">
        <f t="shared" si="0"/>
        <v>12</v>
      </c>
      <c r="D26" s="243" t="s">
        <v>321</v>
      </c>
      <c r="E26" s="244">
        <v>300</v>
      </c>
      <c r="F26" s="242" t="s">
        <v>296</v>
      </c>
    </row>
    <row r="27" spans="1:6" ht="60" x14ac:dyDescent="0.25">
      <c r="A27" s="459"/>
      <c r="B27" s="462"/>
      <c r="C27" s="242">
        <f t="shared" si="0"/>
        <v>13</v>
      </c>
      <c r="D27" s="243" t="s">
        <v>322</v>
      </c>
      <c r="E27" s="244">
        <v>15000</v>
      </c>
      <c r="F27" s="242" t="s">
        <v>296</v>
      </c>
    </row>
    <row r="28" spans="1:6" ht="45" x14ac:dyDescent="0.25">
      <c r="A28" s="459"/>
      <c r="B28" s="462"/>
      <c r="C28" s="242">
        <f t="shared" si="0"/>
        <v>14</v>
      </c>
      <c r="D28" s="243" t="s">
        <v>323</v>
      </c>
      <c r="E28" s="244">
        <v>580</v>
      </c>
      <c r="F28" s="242" t="s">
        <v>296</v>
      </c>
    </row>
    <row r="29" spans="1:6" ht="30" x14ac:dyDescent="0.25">
      <c r="A29" s="459"/>
      <c r="B29" s="462"/>
      <c r="C29" s="242">
        <f t="shared" si="0"/>
        <v>15</v>
      </c>
      <c r="D29" s="243" t="s">
        <v>324</v>
      </c>
      <c r="E29" s="244">
        <v>120</v>
      </c>
      <c r="F29" s="242" t="s">
        <v>296</v>
      </c>
    </row>
    <row r="30" spans="1:6" ht="30" x14ac:dyDescent="0.25">
      <c r="A30" s="460"/>
      <c r="B30" s="463"/>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8">
        <v>7</v>
      </c>
      <c r="B32" s="461" t="s">
        <v>328</v>
      </c>
      <c r="C32" s="242">
        <v>1</v>
      </c>
      <c r="D32" s="243" t="s">
        <v>329</v>
      </c>
      <c r="E32" s="244">
        <v>0.11</v>
      </c>
      <c r="F32" s="242" t="s">
        <v>296</v>
      </c>
    </row>
    <row r="33" spans="1:6" ht="60" x14ac:dyDescent="0.25">
      <c r="A33" s="459"/>
      <c r="B33" s="462"/>
      <c r="C33" s="242">
        <f>C32+1</f>
        <v>2</v>
      </c>
      <c r="D33" s="243" t="s">
        <v>330</v>
      </c>
      <c r="E33" s="244">
        <v>3500</v>
      </c>
      <c r="F33" s="242" t="s">
        <v>296</v>
      </c>
    </row>
    <row r="34" spans="1:6" ht="30" x14ac:dyDescent="0.25">
      <c r="A34" s="459"/>
      <c r="B34" s="462"/>
      <c r="C34" s="242">
        <f t="shared" ref="C34:C74" si="1">C33+1</f>
        <v>3</v>
      </c>
      <c r="D34" s="243" t="s">
        <v>331</v>
      </c>
      <c r="E34" s="244">
        <v>0.38</v>
      </c>
      <c r="F34" s="242" t="s">
        <v>296</v>
      </c>
    </row>
    <row r="35" spans="1:6" ht="30" x14ac:dyDescent="0.25">
      <c r="A35" s="459"/>
      <c r="B35" s="462"/>
      <c r="C35" s="242">
        <f t="shared" si="1"/>
        <v>4</v>
      </c>
      <c r="D35" s="243" t="s">
        <v>332</v>
      </c>
      <c r="E35" s="244">
        <v>4500</v>
      </c>
      <c r="F35" s="242" t="s">
        <v>296</v>
      </c>
    </row>
    <row r="36" spans="1:6" ht="30" x14ac:dyDescent="0.25">
      <c r="A36" s="459"/>
      <c r="B36" s="462"/>
      <c r="C36" s="242">
        <f t="shared" si="1"/>
        <v>5</v>
      </c>
      <c r="D36" s="243" t="s">
        <v>333</v>
      </c>
      <c r="E36" s="244">
        <v>50000</v>
      </c>
      <c r="F36" s="242" t="s">
        <v>296</v>
      </c>
    </row>
    <row r="37" spans="1:6" ht="30" x14ac:dyDescent="0.25">
      <c r="A37" s="459"/>
      <c r="B37" s="462"/>
      <c r="C37" s="242">
        <f t="shared" si="1"/>
        <v>6</v>
      </c>
      <c r="D37" s="243" t="s">
        <v>334</v>
      </c>
      <c r="E37" s="244">
        <v>4000</v>
      </c>
      <c r="F37" s="242" t="s">
        <v>296</v>
      </c>
    </row>
    <row r="38" spans="1:6" ht="30" x14ac:dyDescent="0.25">
      <c r="A38" s="459"/>
      <c r="B38" s="462"/>
      <c r="C38" s="242">
        <f t="shared" si="1"/>
        <v>7</v>
      </c>
      <c r="D38" s="243" t="s">
        <v>335</v>
      </c>
      <c r="E38" s="244">
        <v>4500</v>
      </c>
      <c r="F38" s="242" t="s">
        <v>296</v>
      </c>
    </row>
    <row r="39" spans="1:6" ht="30" x14ac:dyDescent="0.25">
      <c r="A39" s="459"/>
      <c r="B39" s="462"/>
      <c r="C39" s="242">
        <f t="shared" si="1"/>
        <v>8</v>
      </c>
      <c r="D39" s="243" t="s">
        <v>336</v>
      </c>
      <c r="E39" s="244">
        <v>3500</v>
      </c>
      <c r="F39" s="242" t="s">
        <v>296</v>
      </c>
    </row>
    <row r="40" spans="1:6" ht="45" x14ac:dyDescent="0.25">
      <c r="A40" s="459"/>
      <c r="B40" s="462"/>
      <c r="C40" s="242">
        <f t="shared" si="1"/>
        <v>9</v>
      </c>
      <c r="D40" s="243" t="s">
        <v>337</v>
      </c>
      <c r="E40" s="244">
        <v>4000</v>
      </c>
      <c r="F40" s="242" t="s">
        <v>296</v>
      </c>
    </row>
    <row r="41" spans="1:6" ht="45" x14ac:dyDescent="0.25">
      <c r="A41" s="459"/>
      <c r="B41" s="462"/>
      <c r="C41" s="242">
        <f t="shared" si="1"/>
        <v>10</v>
      </c>
      <c r="D41" s="243" t="s">
        <v>338</v>
      </c>
      <c r="E41" s="244">
        <v>25000</v>
      </c>
      <c r="F41" s="242" t="s">
        <v>296</v>
      </c>
    </row>
    <row r="42" spans="1:6" ht="30" x14ac:dyDescent="0.25">
      <c r="A42" s="459"/>
      <c r="B42" s="462"/>
      <c r="C42" s="242">
        <f t="shared" si="1"/>
        <v>11</v>
      </c>
      <c r="D42" s="243" t="s">
        <v>339</v>
      </c>
      <c r="E42" s="244">
        <v>5000</v>
      </c>
      <c r="F42" s="242" t="s">
        <v>296</v>
      </c>
    </row>
    <row r="43" spans="1:6" ht="45" x14ac:dyDescent="0.25">
      <c r="A43" s="459"/>
      <c r="B43" s="462"/>
      <c r="C43" s="242">
        <f t="shared" si="1"/>
        <v>12</v>
      </c>
      <c r="D43" s="243" t="s">
        <v>340</v>
      </c>
      <c r="E43" s="244">
        <v>20000</v>
      </c>
      <c r="F43" s="242" t="s">
        <v>296</v>
      </c>
    </row>
    <row r="44" spans="1:6" ht="30" x14ac:dyDescent="0.25">
      <c r="A44" s="459"/>
      <c r="B44" s="462"/>
      <c r="C44" s="242">
        <f t="shared" si="1"/>
        <v>13</v>
      </c>
      <c r="D44" s="243" t="s">
        <v>341</v>
      </c>
      <c r="E44" s="244">
        <v>55000</v>
      </c>
      <c r="F44" s="242" t="s">
        <v>296</v>
      </c>
    </row>
    <row r="45" spans="1:6" ht="45" x14ac:dyDescent="0.25">
      <c r="A45" s="459"/>
      <c r="B45" s="462"/>
      <c r="C45" s="242">
        <f t="shared" si="1"/>
        <v>14</v>
      </c>
      <c r="D45" s="243" t="s">
        <v>342</v>
      </c>
      <c r="E45" s="244">
        <v>38500</v>
      </c>
      <c r="F45" s="242" t="s">
        <v>296</v>
      </c>
    </row>
    <row r="46" spans="1:6" ht="30" x14ac:dyDescent="0.25">
      <c r="A46" s="459"/>
      <c r="B46" s="462"/>
      <c r="C46" s="242">
        <f t="shared" si="1"/>
        <v>15</v>
      </c>
      <c r="D46" s="243" t="s">
        <v>343</v>
      </c>
      <c r="E46" s="244">
        <v>9000</v>
      </c>
      <c r="F46" s="242" t="s">
        <v>296</v>
      </c>
    </row>
    <row r="47" spans="1:6" ht="30" x14ac:dyDescent="0.25">
      <c r="A47" s="459"/>
      <c r="B47" s="462"/>
      <c r="C47" s="242">
        <f t="shared" si="1"/>
        <v>16</v>
      </c>
      <c r="D47" s="243" t="s">
        <v>344</v>
      </c>
      <c r="E47" s="244">
        <v>24400</v>
      </c>
      <c r="F47" s="242" t="s">
        <v>296</v>
      </c>
    </row>
    <row r="48" spans="1:6" ht="45" x14ac:dyDescent="0.25">
      <c r="A48" s="459"/>
      <c r="B48" s="462"/>
      <c r="C48" s="242">
        <f t="shared" si="1"/>
        <v>17</v>
      </c>
      <c r="D48" s="243" t="s">
        <v>345</v>
      </c>
      <c r="E48" s="244">
        <v>70000</v>
      </c>
      <c r="F48" s="242" t="s">
        <v>296</v>
      </c>
    </row>
    <row r="49" spans="1:6" ht="45" x14ac:dyDescent="0.25">
      <c r="A49" s="459"/>
      <c r="B49" s="462"/>
      <c r="C49" s="242">
        <f t="shared" si="1"/>
        <v>18</v>
      </c>
      <c r="D49" s="243" t="s">
        <v>346</v>
      </c>
      <c r="E49" s="244">
        <v>4500</v>
      </c>
      <c r="F49" s="242" t="s">
        <v>296</v>
      </c>
    </row>
    <row r="50" spans="1:6" ht="30" x14ac:dyDescent="0.25">
      <c r="A50" s="459"/>
      <c r="B50" s="462"/>
      <c r="C50" s="242">
        <f t="shared" si="1"/>
        <v>19</v>
      </c>
      <c r="D50" s="243" t="s">
        <v>347</v>
      </c>
      <c r="E50" s="244">
        <v>7000</v>
      </c>
      <c r="F50" s="242" t="s">
        <v>296</v>
      </c>
    </row>
    <row r="51" spans="1:6" ht="45" x14ac:dyDescent="0.25">
      <c r="A51" s="459"/>
      <c r="B51" s="462"/>
      <c r="C51" s="242">
        <f t="shared" si="1"/>
        <v>20</v>
      </c>
      <c r="D51" s="243" t="s">
        <v>348</v>
      </c>
      <c r="E51" s="244">
        <v>5000</v>
      </c>
      <c r="F51" s="242" t="s">
        <v>296</v>
      </c>
    </row>
    <row r="52" spans="1:6" x14ac:dyDescent="0.25">
      <c r="A52" s="459"/>
      <c r="B52" s="462"/>
      <c r="C52" s="242">
        <f t="shared" si="1"/>
        <v>21</v>
      </c>
      <c r="D52" s="243" t="s">
        <v>349</v>
      </c>
      <c r="E52" s="244">
        <v>60</v>
      </c>
      <c r="F52" s="242" t="s">
        <v>296</v>
      </c>
    </row>
    <row r="53" spans="1:6" ht="60" x14ac:dyDescent="0.25">
      <c r="A53" s="459"/>
      <c r="B53" s="462"/>
      <c r="C53" s="242">
        <f t="shared" si="1"/>
        <v>22</v>
      </c>
      <c r="D53" s="243" t="s">
        <v>350</v>
      </c>
      <c r="E53" s="244">
        <v>4000</v>
      </c>
      <c r="F53" s="242" t="s">
        <v>296</v>
      </c>
    </row>
    <row r="54" spans="1:6" ht="30" x14ac:dyDescent="0.25">
      <c r="A54" s="459"/>
      <c r="B54" s="462"/>
      <c r="C54" s="242">
        <f t="shared" si="1"/>
        <v>23</v>
      </c>
      <c r="D54" s="243" t="s">
        <v>351</v>
      </c>
      <c r="E54" s="244">
        <v>7000</v>
      </c>
      <c r="F54" s="242" t="s">
        <v>296</v>
      </c>
    </row>
    <row r="55" spans="1:6" ht="30" x14ac:dyDescent="0.25">
      <c r="A55" s="459"/>
      <c r="B55" s="462"/>
      <c r="C55" s="242">
        <f t="shared" si="1"/>
        <v>24</v>
      </c>
      <c r="D55" s="243" t="s">
        <v>352</v>
      </c>
      <c r="E55" s="244">
        <v>5000</v>
      </c>
      <c r="F55" s="242" t="s">
        <v>296</v>
      </c>
    </row>
    <row r="56" spans="1:6" ht="60" x14ac:dyDescent="0.25">
      <c r="A56" s="459"/>
      <c r="B56" s="462"/>
      <c r="C56" s="242">
        <f t="shared" si="1"/>
        <v>25</v>
      </c>
      <c r="D56" s="243" t="s">
        <v>353</v>
      </c>
      <c r="E56" s="244">
        <v>11000</v>
      </c>
      <c r="F56" s="242" t="s">
        <v>296</v>
      </c>
    </row>
    <row r="57" spans="1:6" ht="60" x14ac:dyDescent="0.25">
      <c r="A57" s="459"/>
      <c r="B57" s="462"/>
      <c r="C57" s="242">
        <f t="shared" si="1"/>
        <v>26</v>
      </c>
      <c r="D57" s="243" t="s">
        <v>354</v>
      </c>
      <c r="E57" s="244">
        <v>16000</v>
      </c>
      <c r="F57" s="242" t="s">
        <v>296</v>
      </c>
    </row>
    <row r="58" spans="1:6" ht="45" x14ac:dyDescent="0.25">
      <c r="A58" s="459"/>
      <c r="B58" s="462"/>
      <c r="C58" s="242">
        <f t="shared" si="1"/>
        <v>27</v>
      </c>
      <c r="D58" s="243" t="s">
        <v>355</v>
      </c>
      <c r="E58" s="244">
        <v>11000</v>
      </c>
      <c r="F58" s="242" t="s">
        <v>296</v>
      </c>
    </row>
    <row r="59" spans="1:6" ht="30" x14ac:dyDescent="0.25">
      <c r="A59" s="459"/>
      <c r="B59" s="462"/>
      <c r="C59" s="242">
        <f t="shared" si="1"/>
        <v>28</v>
      </c>
      <c r="D59" s="243" t="s">
        <v>356</v>
      </c>
      <c r="E59" s="244">
        <v>5000</v>
      </c>
      <c r="F59" s="242" t="s">
        <v>296</v>
      </c>
    </row>
    <row r="60" spans="1:6" ht="45" x14ac:dyDescent="0.25">
      <c r="A60" s="459"/>
      <c r="B60" s="462"/>
      <c r="C60" s="242">
        <f t="shared" si="1"/>
        <v>29</v>
      </c>
      <c r="D60" s="243" t="s">
        <v>357</v>
      </c>
      <c r="E60" s="244">
        <v>3500</v>
      </c>
      <c r="F60" s="242" t="s">
        <v>296</v>
      </c>
    </row>
    <row r="61" spans="1:6" ht="45" x14ac:dyDescent="0.25">
      <c r="A61" s="459"/>
      <c r="B61" s="462"/>
      <c r="C61" s="242">
        <f t="shared" si="1"/>
        <v>30</v>
      </c>
      <c r="D61" s="243" t="s">
        <v>358</v>
      </c>
      <c r="E61" s="244">
        <v>3000</v>
      </c>
      <c r="F61" s="242" t="s">
        <v>296</v>
      </c>
    </row>
    <row r="62" spans="1:6" ht="45" x14ac:dyDescent="0.25">
      <c r="A62" s="459"/>
      <c r="B62" s="462"/>
      <c r="C62" s="242">
        <f t="shared" si="1"/>
        <v>31</v>
      </c>
      <c r="D62" s="243" t="s">
        <v>359</v>
      </c>
      <c r="E62" s="244">
        <v>9500</v>
      </c>
      <c r="F62" s="242" t="s">
        <v>296</v>
      </c>
    </row>
    <row r="63" spans="1:6" ht="30" x14ac:dyDescent="0.25">
      <c r="A63" s="459"/>
      <c r="B63" s="462"/>
      <c r="C63" s="242">
        <f t="shared" si="1"/>
        <v>32</v>
      </c>
      <c r="D63" s="243" t="s">
        <v>360</v>
      </c>
      <c r="E63" s="244">
        <v>75000</v>
      </c>
      <c r="F63" s="242" t="s">
        <v>296</v>
      </c>
    </row>
    <row r="64" spans="1:6" ht="45" x14ac:dyDescent="0.25">
      <c r="A64" s="459"/>
      <c r="B64" s="462"/>
      <c r="C64" s="242">
        <f t="shared" si="1"/>
        <v>33</v>
      </c>
      <c r="D64" s="243" t="s">
        <v>361</v>
      </c>
      <c r="E64" s="244">
        <v>53000</v>
      </c>
      <c r="F64" s="242" t="s">
        <v>296</v>
      </c>
    </row>
    <row r="65" spans="1:6" ht="45" x14ac:dyDescent="0.25">
      <c r="A65" s="459"/>
      <c r="B65" s="462"/>
      <c r="C65" s="242">
        <f t="shared" si="1"/>
        <v>34</v>
      </c>
      <c r="D65" s="243" t="s">
        <v>362</v>
      </c>
      <c r="E65" s="244">
        <v>5000</v>
      </c>
      <c r="F65" s="242" t="s">
        <v>296</v>
      </c>
    </row>
    <row r="66" spans="1:6" ht="75" x14ac:dyDescent="0.25">
      <c r="A66" s="459"/>
      <c r="B66" s="462"/>
      <c r="C66" s="242">
        <f t="shared" si="1"/>
        <v>35</v>
      </c>
      <c r="D66" s="243" t="s">
        <v>363</v>
      </c>
      <c r="E66" s="244">
        <v>5000</v>
      </c>
      <c r="F66" s="242" t="s">
        <v>296</v>
      </c>
    </row>
    <row r="67" spans="1:6" ht="30" x14ac:dyDescent="0.25">
      <c r="A67" s="459"/>
      <c r="B67" s="462"/>
      <c r="C67" s="242">
        <f t="shared" si="1"/>
        <v>36</v>
      </c>
      <c r="D67" s="243" t="s">
        <v>364</v>
      </c>
      <c r="E67" s="244">
        <v>10000</v>
      </c>
      <c r="F67" s="242" t="s">
        <v>296</v>
      </c>
    </row>
    <row r="68" spans="1:6" ht="45" x14ac:dyDescent="0.25">
      <c r="A68" s="459"/>
      <c r="B68" s="462"/>
      <c r="C68" s="242">
        <f t="shared" si="1"/>
        <v>37</v>
      </c>
      <c r="D68" s="243" t="s">
        <v>365</v>
      </c>
      <c r="E68" s="244">
        <v>22000</v>
      </c>
      <c r="F68" s="242" t="s">
        <v>296</v>
      </c>
    </row>
    <row r="69" spans="1:6" ht="30" x14ac:dyDescent="0.25">
      <c r="A69" s="459"/>
      <c r="B69" s="462"/>
      <c r="C69" s="242">
        <f t="shared" si="1"/>
        <v>38</v>
      </c>
      <c r="D69" s="243" t="s">
        <v>366</v>
      </c>
      <c r="E69" s="244">
        <v>22000</v>
      </c>
      <c r="F69" s="242" t="s">
        <v>296</v>
      </c>
    </row>
    <row r="70" spans="1:6" ht="45" x14ac:dyDescent="0.25">
      <c r="A70" s="459"/>
      <c r="B70" s="462"/>
      <c r="C70" s="242">
        <f t="shared" si="1"/>
        <v>39</v>
      </c>
      <c r="D70" s="243" t="s">
        <v>367</v>
      </c>
      <c r="E70" s="244">
        <v>44000</v>
      </c>
      <c r="F70" s="242" t="s">
        <v>296</v>
      </c>
    </row>
    <row r="71" spans="1:6" ht="30" x14ac:dyDescent="0.25">
      <c r="A71" s="459"/>
      <c r="B71" s="462"/>
      <c r="C71" s="242">
        <f t="shared" si="1"/>
        <v>40</v>
      </c>
      <c r="D71" s="243" t="s">
        <v>368</v>
      </c>
      <c r="E71" s="244">
        <v>7000</v>
      </c>
      <c r="F71" s="242" t="s">
        <v>296</v>
      </c>
    </row>
    <row r="72" spans="1:6" ht="45" x14ac:dyDescent="0.25">
      <c r="A72" s="459"/>
      <c r="B72" s="462"/>
      <c r="C72" s="242">
        <f t="shared" si="1"/>
        <v>41</v>
      </c>
      <c r="D72" s="243" t="s">
        <v>369</v>
      </c>
      <c r="E72" s="244">
        <v>30000</v>
      </c>
      <c r="F72" s="242" t="s">
        <v>296</v>
      </c>
    </row>
    <row r="73" spans="1:6" ht="45" x14ac:dyDescent="0.25">
      <c r="A73" s="459"/>
      <c r="B73" s="462"/>
      <c r="C73" s="242">
        <f t="shared" si="1"/>
        <v>42</v>
      </c>
      <c r="D73" s="243" t="s">
        <v>370</v>
      </c>
      <c r="E73" s="244">
        <v>4000</v>
      </c>
      <c r="F73" s="242" t="s">
        <v>296</v>
      </c>
    </row>
    <row r="74" spans="1:6" ht="30" x14ac:dyDescent="0.25">
      <c r="A74" s="460"/>
      <c r="B74" s="463"/>
      <c r="C74" s="242">
        <f t="shared" si="1"/>
        <v>43</v>
      </c>
      <c r="D74" s="243" t="s">
        <v>371</v>
      </c>
      <c r="E74" s="244">
        <v>2800</v>
      </c>
      <c r="F74" s="242" t="s">
        <v>296</v>
      </c>
    </row>
    <row r="75" spans="1:6" ht="60" x14ac:dyDescent="0.25">
      <c r="A75" s="458">
        <v>8</v>
      </c>
      <c r="B75" s="461" t="s">
        <v>372</v>
      </c>
      <c r="C75" s="242">
        <v>1</v>
      </c>
      <c r="D75" s="243" t="s">
        <v>373</v>
      </c>
      <c r="E75" s="244">
        <v>7808</v>
      </c>
      <c r="F75" s="242" t="s">
        <v>296</v>
      </c>
    </row>
    <row r="76" spans="1:6" ht="30" x14ac:dyDescent="0.25">
      <c r="A76" s="459"/>
      <c r="B76" s="462"/>
      <c r="C76" s="242">
        <f>C75+1</f>
        <v>2</v>
      </c>
      <c r="D76" s="243" t="s">
        <v>374</v>
      </c>
      <c r="E76" s="244">
        <v>80.2</v>
      </c>
      <c r="F76" s="242" t="s">
        <v>296</v>
      </c>
    </row>
    <row r="77" spans="1:6" ht="45" x14ac:dyDescent="0.25">
      <c r="A77" s="459"/>
      <c r="B77" s="462"/>
      <c r="C77" s="242">
        <f t="shared" ref="C77:C140" si="2">C76+1</f>
        <v>3</v>
      </c>
      <c r="D77" s="243" t="s">
        <v>375</v>
      </c>
      <c r="E77" s="244">
        <v>28846.959999999999</v>
      </c>
      <c r="F77" s="242" t="s">
        <v>296</v>
      </c>
    </row>
    <row r="78" spans="1:6" ht="30" x14ac:dyDescent="0.25">
      <c r="A78" s="459"/>
      <c r="B78" s="462"/>
      <c r="C78" s="242">
        <f t="shared" si="2"/>
        <v>4</v>
      </c>
      <c r="D78" s="243" t="s">
        <v>376</v>
      </c>
      <c r="E78" s="244">
        <v>1000</v>
      </c>
      <c r="F78" s="242" t="s">
        <v>296</v>
      </c>
    </row>
    <row r="79" spans="1:6" x14ac:dyDescent="0.25">
      <c r="A79" s="459"/>
      <c r="B79" s="462"/>
      <c r="C79" s="242">
        <f t="shared" si="2"/>
        <v>5</v>
      </c>
      <c r="D79" s="243" t="s">
        <v>377</v>
      </c>
      <c r="E79" s="244">
        <v>8835</v>
      </c>
      <c r="F79" s="242" t="s">
        <v>296</v>
      </c>
    </row>
    <row r="80" spans="1:6" ht="30" x14ac:dyDescent="0.25">
      <c r="A80" s="459"/>
      <c r="B80" s="462"/>
      <c r="C80" s="242">
        <f t="shared" si="2"/>
        <v>6</v>
      </c>
      <c r="D80" s="243" t="s">
        <v>378</v>
      </c>
      <c r="E80" s="244">
        <v>4500</v>
      </c>
      <c r="F80" s="242" t="s">
        <v>296</v>
      </c>
    </row>
    <row r="81" spans="1:6" ht="30" x14ac:dyDescent="0.25">
      <c r="A81" s="459"/>
      <c r="B81" s="462"/>
      <c r="C81" s="242">
        <f t="shared" si="2"/>
        <v>7</v>
      </c>
      <c r="D81" s="243" t="s">
        <v>379</v>
      </c>
      <c r="E81" s="244">
        <v>461.38</v>
      </c>
      <c r="F81" s="242" t="s">
        <v>296</v>
      </c>
    </row>
    <row r="82" spans="1:6" x14ac:dyDescent="0.25">
      <c r="A82" s="459"/>
      <c r="B82" s="462"/>
      <c r="C82" s="242">
        <f t="shared" si="2"/>
        <v>8</v>
      </c>
      <c r="D82" s="243" t="s">
        <v>380</v>
      </c>
      <c r="E82" s="244">
        <v>880</v>
      </c>
      <c r="F82" s="242" t="s">
        <v>296</v>
      </c>
    </row>
    <row r="83" spans="1:6" ht="30" x14ac:dyDescent="0.25">
      <c r="A83" s="459"/>
      <c r="B83" s="462"/>
      <c r="C83" s="242">
        <f t="shared" si="2"/>
        <v>9</v>
      </c>
      <c r="D83" s="243" t="s">
        <v>381</v>
      </c>
      <c r="E83" s="244">
        <v>176</v>
      </c>
      <c r="F83" s="242" t="s">
        <v>296</v>
      </c>
    </row>
    <row r="84" spans="1:6" x14ac:dyDescent="0.25">
      <c r="A84" s="459"/>
      <c r="B84" s="462"/>
      <c r="C84" s="242">
        <f t="shared" si="2"/>
        <v>10</v>
      </c>
      <c r="D84" s="243" t="s">
        <v>382</v>
      </c>
      <c r="E84" s="244">
        <v>3699.55</v>
      </c>
      <c r="F84" s="242" t="s">
        <v>296</v>
      </c>
    </row>
    <row r="85" spans="1:6" ht="30" x14ac:dyDescent="0.25">
      <c r="A85" s="459"/>
      <c r="B85" s="462"/>
      <c r="C85" s="242">
        <f t="shared" si="2"/>
        <v>11</v>
      </c>
      <c r="D85" s="243" t="s">
        <v>383</v>
      </c>
      <c r="E85" s="244">
        <v>44</v>
      </c>
      <c r="F85" s="242" t="s">
        <v>296</v>
      </c>
    </row>
    <row r="86" spans="1:6" ht="30" x14ac:dyDescent="0.25">
      <c r="A86" s="459"/>
      <c r="B86" s="462"/>
      <c r="C86" s="242">
        <f t="shared" si="2"/>
        <v>12</v>
      </c>
      <c r="D86" s="243" t="s">
        <v>384</v>
      </c>
      <c r="E86" s="244">
        <v>8.8000000000000007</v>
      </c>
      <c r="F86" s="242" t="s">
        <v>296</v>
      </c>
    </row>
    <row r="87" spans="1:6" ht="90" x14ac:dyDescent="0.25">
      <c r="A87" s="459"/>
      <c r="B87" s="462"/>
      <c r="C87" s="242">
        <f t="shared" si="2"/>
        <v>13</v>
      </c>
      <c r="D87" s="243" t="s">
        <v>385</v>
      </c>
      <c r="E87" s="244">
        <v>20301.900000000001</v>
      </c>
      <c r="F87" s="242" t="s">
        <v>296</v>
      </c>
    </row>
    <row r="88" spans="1:6" ht="75" x14ac:dyDescent="0.25">
      <c r="A88" s="459"/>
      <c r="B88" s="462"/>
      <c r="C88" s="242">
        <f t="shared" si="2"/>
        <v>14</v>
      </c>
      <c r="D88" s="243" t="s">
        <v>386</v>
      </c>
      <c r="E88" s="244">
        <v>35828.339999999997</v>
      </c>
      <c r="F88" s="242" t="s">
        <v>296</v>
      </c>
    </row>
    <row r="89" spans="1:6" ht="120" x14ac:dyDescent="0.25">
      <c r="A89" s="459"/>
      <c r="B89" s="462"/>
      <c r="C89" s="242">
        <f t="shared" si="2"/>
        <v>15</v>
      </c>
      <c r="D89" s="243" t="s">
        <v>387</v>
      </c>
      <c r="E89" s="244">
        <v>4325.13</v>
      </c>
      <c r="F89" s="242" t="s">
        <v>296</v>
      </c>
    </row>
    <row r="90" spans="1:6" x14ac:dyDescent="0.25">
      <c r="A90" s="459"/>
      <c r="B90" s="462"/>
      <c r="C90" s="242">
        <f t="shared" si="2"/>
        <v>16</v>
      </c>
      <c r="D90" s="243" t="s">
        <v>388</v>
      </c>
      <c r="E90" s="244">
        <v>44</v>
      </c>
      <c r="F90" s="242" t="s">
        <v>296</v>
      </c>
    </row>
    <row r="91" spans="1:6" ht="30" x14ac:dyDescent="0.25">
      <c r="A91" s="459"/>
      <c r="B91" s="462"/>
      <c r="C91" s="242">
        <f t="shared" si="2"/>
        <v>17</v>
      </c>
      <c r="D91" s="243" t="s">
        <v>389</v>
      </c>
      <c r="E91" s="244">
        <v>1009</v>
      </c>
      <c r="F91" s="242" t="s">
        <v>296</v>
      </c>
    </row>
    <row r="92" spans="1:6" ht="30" x14ac:dyDescent="0.25">
      <c r="A92" s="459"/>
      <c r="B92" s="462"/>
      <c r="C92" s="242">
        <f t="shared" si="2"/>
        <v>18</v>
      </c>
      <c r="D92" s="243" t="s">
        <v>390</v>
      </c>
      <c r="E92" s="244">
        <v>1593</v>
      </c>
      <c r="F92" s="242" t="s">
        <v>296</v>
      </c>
    </row>
    <row r="93" spans="1:6" ht="30" x14ac:dyDescent="0.25">
      <c r="A93" s="459"/>
      <c r="B93" s="462"/>
      <c r="C93" s="242">
        <f t="shared" si="2"/>
        <v>19</v>
      </c>
      <c r="D93" s="243" t="s">
        <v>391</v>
      </c>
      <c r="E93" s="244">
        <v>1316.88</v>
      </c>
      <c r="F93" s="242" t="s">
        <v>296</v>
      </c>
    </row>
    <row r="94" spans="1:6" x14ac:dyDescent="0.25">
      <c r="A94" s="459"/>
      <c r="B94" s="462"/>
      <c r="C94" s="242">
        <f t="shared" si="2"/>
        <v>20</v>
      </c>
      <c r="D94" s="243" t="s">
        <v>392</v>
      </c>
      <c r="E94" s="244">
        <v>1132.8</v>
      </c>
      <c r="F94" s="242" t="s">
        <v>296</v>
      </c>
    </row>
    <row r="95" spans="1:6" x14ac:dyDescent="0.25">
      <c r="A95" s="459"/>
      <c r="B95" s="462"/>
      <c r="C95" s="242">
        <f t="shared" si="2"/>
        <v>21</v>
      </c>
      <c r="D95" s="243" t="s">
        <v>393</v>
      </c>
      <c r="E95" s="244">
        <v>1372.34</v>
      </c>
      <c r="F95" s="242" t="s">
        <v>296</v>
      </c>
    </row>
    <row r="96" spans="1:6" x14ac:dyDescent="0.25">
      <c r="A96" s="459"/>
      <c r="B96" s="462"/>
      <c r="C96" s="242">
        <f t="shared" si="2"/>
        <v>22</v>
      </c>
      <c r="D96" s="243" t="s">
        <v>394</v>
      </c>
      <c r="E96" s="244">
        <v>1659.08</v>
      </c>
      <c r="F96" s="242" t="s">
        <v>296</v>
      </c>
    </row>
    <row r="97" spans="1:6" x14ac:dyDescent="0.25">
      <c r="A97" s="459"/>
      <c r="B97" s="462"/>
      <c r="C97" s="242">
        <f t="shared" si="2"/>
        <v>23</v>
      </c>
      <c r="D97" s="243" t="s">
        <v>395</v>
      </c>
      <c r="E97" s="244">
        <v>8055.9</v>
      </c>
      <c r="F97" s="242" t="s">
        <v>296</v>
      </c>
    </row>
    <row r="98" spans="1:6" ht="30" x14ac:dyDescent="0.25">
      <c r="A98" s="459"/>
      <c r="B98" s="462"/>
      <c r="C98" s="242">
        <f t="shared" si="2"/>
        <v>24</v>
      </c>
      <c r="D98" s="243" t="s">
        <v>396</v>
      </c>
      <c r="E98" s="244">
        <v>1781.8</v>
      </c>
      <c r="F98" s="242" t="s">
        <v>296</v>
      </c>
    </row>
    <row r="99" spans="1:6" ht="30" x14ac:dyDescent="0.25">
      <c r="A99" s="459"/>
      <c r="B99" s="462"/>
      <c r="C99" s="242">
        <f t="shared" si="2"/>
        <v>25</v>
      </c>
      <c r="D99" s="243" t="s">
        <v>397</v>
      </c>
      <c r="E99" s="244">
        <v>10395.799999999999</v>
      </c>
      <c r="F99" s="242" t="s">
        <v>296</v>
      </c>
    </row>
    <row r="100" spans="1:6" x14ac:dyDescent="0.25">
      <c r="A100" s="459"/>
      <c r="B100" s="462"/>
      <c r="C100" s="242">
        <f t="shared" si="2"/>
        <v>26</v>
      </c>
      <c r="D100" s="243" t="s">
        <v>398</v>
      </c>
      <c r="E100" s="244">
        <v>6355.48</v>
      </c>
      <c r="F100" s="242" t="s">
        <v>296</v>
      </c>
    </row>
    <row r="101" spans="1:6" x14ac:dyDescent="0.25">
      <c r="A101" s="459"/>
      <c r="B101" s="462"/>
      <c r="C101" s="242">
        <f t="shared" si="2"/>
        <v>27</v>
      </c>
      <c r="D101" s="243" t="s">
        <v>399</v>
      </c>
      <c r="E101" s="244">
        <v>907585</v>
      </c>
      <c r="F101" s="242" t="s">
        <v>296</v>
      </c>
    </row>
    <row r="102" spans="1:6" ht="30" x14ac:dyDescent="0.25">
      <c r="A102" s="459"/>
      <c r="B102" s="462"/>
      <c r="C102" s="242">
        <f t="shared" si="2"/>
        <v>28</v>
      </c>
      <c r="D102" s="243" t="s">
        <v>400</v>
      </c>
      <c r="E102" s="244">
        <v>18880</v>
      </c>
      <c r="F102" s="242" t="s">
        <v>296</v>
      </c>
    </row>
    <row r="103" spans="1:6" ht="45" x14ac:dyDescent="0.25">
      <c r="A103" s="459"/>
      <c r="B103" s="462"/>
      <c r="C103" s="242">
        <f t="shared" si="2"/>
        <v>29</v>
      </c>
      <c r="D103" s="243" t="s">
        <v>401</v>
      </c>
      <c r="E103" s="244">
        <v>880</v>
      </c>
      <c r="F103" s="242" t="s">
        <v>296</v>
      </c>
    </row>
    <row r="104" spans="1:6" ht="30" x14ac:dyDescent="0.25">
      <c r="A104" s="459"/>
      <c r="B104" s="462"/>
      <c r="C104" s="242">
        <f t="shared" si="2"/>
        <v>30</v>
      </c>
      <c r="D104" s="243" t="s">
        <v>402</v>
      </c>
      <c r="E104" s="244">
        <v>725.7</v>
      </c>
      <c r="F104" s="242" t="s">
        <v>296</v>
      </c>
    </row>
    <row r="105" spans="1:6" ht="30" x14ac:dyDescent="0.25">
      <c r="A105" s="459"/>
      <c r="B105" s="462"/>
      <c r="C105" s="242">
        <f t="shared" si="2"/>
        <v>31</v>
      </c>
      <c r="D105" s="243" t="s">
        <v>403</v>
      </c>
      <c r="E105" s="244">
        <v>417.72</v>
      </c>
      <c r="F105" s="242" t="s">
        <v>296</v>
      </c>
    </row>
    <row r="106" spans="1:6" ht="30" x14ac:dyDescent="0.25">
      <c r="A106" s="459"/>
      <c r="B106" s="462"/>
      <c r="C106" s="242">
        <f t="shared" si="2"/>
        <v>32</v>
      </c>
      <c r="D106" s="243" t="s">
        <v>404</v>
      </c>
      <c r="E106" s="244">
        <v>1260.24</v>
      </c>
      <c r="F106" s="242" t="s">
        <v>296</v>
      </c>
    </row>
    <row r="107" spans="1:6" ht="30" x14ac:dyDescent="0.25">
      <c r="A107" s="459"/>
      <c r="B107" s="462"/>
      <c r="C107" s="242">
        <f t="shared" si="2"/>
        <v>33</v>
      </c>
      <c r="D107" s="243" t="s">
        <v>405</v>
      </c>
      <c r="E107" s="244">
        <v>870.84</v>
      </c>
      <c r="F107" s="242" t="s">
        <v>296</v>
      </c>
    </row>
    <row r="108" spans="1:6" x14ac:dyDescent="0.25">
      <c r="A108" s="459"/>
      <c r="B108" s="462"/>
      <c r="C108" s="242">
        <f t="shared" si="2"/>
        <v>34</v>
      </c>
      <c r="D108" s="470" t="s">
        <v>406</v>
      </c>
      <c r="E108" s="471">
        <v>923.94</v>
      </c>
      <c r="F108" s="242" t="s">
        <v>296</v>
      </c>
    </row>
    <row r="109" spans="1:6" x14ac:dyDescent="0.25">
      <c r="A109" s="459"/>
      <c r="B109" s="462"/>
      <c r="C109" s="242">
        <f t="shared" si="2"/>
        <v>35</v>
      </c>
      <c r="D109" s="470"/>
      <c r="E109" s="471"/>
      <c r="F109" s="242" t="s">
        <v>296</v>
      </c>
    </row>
    <row r="110" spans="1:6" ht="30" x14ac:dyDescent="0.25">
      <c r="A110" s="459"/>
      <c r="B110" s="462"/>
      <c r="C110" s="242">
        <f t="shared" si="2"/>
        <v>36</v>
      </c>
      <c r="D110" s="243" t="s">
        <v>407</v>
      </c>
      <c r="E110" s="244">
        <v>2749.4</v>
      </c>
      <c r="F110" s="242" t="s">
        <v>296</v>
      </c>
    </row>
    <row r="111" spans="1:6" x14ac:dyDescent="0.25">
      <c r="A111" s="459"/>
      <c r="B111" s="462"/>
      <c r="C111" s="242">
        <f t="shared" si="2"/>
        <v>37</v>
      </c>
      <c r="D111" s="243" t="s">
        <v>408</v>
      </c>
      <c r="E111" s="244">
        <v>2875.66</v>
      </c>
      <c r="F111" s="242" t="s">
        <v>296</v>
      </c>
    </row>
    <row r="112" spans="1:6" ht="30" x14ac:dyDescent="0.25">
      <c r="A112" s="459"/>
      <c r="B112" s="462"/>
      <c r="C112" s="242">
        <f t="shared" si="2"/>
        <v>38</v>
      </c>
      <c r="D112" s="243" t="s">
        <v>409</v>
      </c>
      <c r="E112" s="244">
        <v>2306.9</v>
      </c>
      <c r="F112" s="242" t="s">
        <v>296</v>
      </c>
    </row>
    <row r="113" spans="1:6" x14ac:dyDescent="0.25">
      <c r="A113" s="459"/>
      <c r="B113" s="462"/>
      <c r="C113" s="242">
        <f t="shared" si="2"/>
        <v>39</v>
      </c>
      <c r="D113" s="243" t="s">
        <v>410</v>
      </c>
      <c r="E113" s="244">
        <v>247.8</v>
      </c>
      <c r="F113" s="242" t="s">
        <v>296</v>
      </c>
    </row>
    <row r="114" spans="1:6" x14ac:dyDescent="0.25">
      <c r="A114" s="459"/>
      <c r="B114" s="462"/>
      <c r="C114" s="242">
        <f t="shared" si="2"/>
        <v>40</v>
      </c>
      <c r="D114" s="243" t="s">
        <v>411</v>
      </c>
      <c r="E114" s="244">
        <v>383.5</v>
      </c>
      <c r="F114" s="242" t="s">
        <v>296</v>
      </c>
    </row>
    <row r="115" spans="1:6" x14ac:dyDescent="0.25">
      <c r="A115" s="459"/>
      <c r="B115" s="462"/>
      <c r="C115" s="242">
        <f t="shared" si="2"/>
        <v>41</v>
      </c>
      <c r="D115" s="243" t="s">
        <v>412</v>
      </c>
      <c r="E115" s="244">
        <v>699.54</v>
      </c>
      <c r="F115" s="242" t="s">
        <v>296</v>
      </c>
    </row>
    <row r="116" spans="1:6" x14ac:dyDescent="0.25">
      <c r="A116" s="459"/>
      <c r="B116" s="462"/>
      <c r="C116" s="242">
        <f t="shared" si="2"/>
        <v>42</v>
      </c>
      <c r="D116" s="243" t="s">
        <v>413</v>
      </c>
      <c r="E116" s="244">
        <v>330.4</v>
      </c>
      <c r="F116" s="242" t="s">
        <v>296</v>
      </c>
    </row>
    <row r="117" spans="1:6" x14ac:dyDescent="0.25">
      <c r="A117" s="459"/>
      <c r="B117" s="462"/>
      <c r="C117" s="242">
        <f t="shared" si="2"/>
        <v>43</v>
      </c>
      <c r="D117" s="243" t="s">
        <v>414</v>
      </c>
      <c r="E117" s="244">
        <v>383.5</v>
      </c>
      <c r="F117" s="242" t="s">
        <v>296</v>
      </c>
    </row>
    <row r="118" spans="1:6" x14ac:dyDescent="0.25">
      <c r="A118" s="459"/>
      <c r="B118" s="462"/>
      <c r="C118" s="242">
        <f t="shared" si="2"/>
        <v>44</v>
      </c>
      <c r="D118" s="243" t="s">
        <v>415</v>
      </c>
      <c r="E118" s="244">
        <v>3699.55</v>
      </c>
      <c r="F118" s="242" t="s">
        <v>296</v>
      </c>
    </row>
    <row r="119" spans="1:6" ht="30" x14ac:dyDescent="0.25">
      <c r="A119" s="459"/>
      <c r="B119" s="462"/>
      <c r="C119" s="242">
        <f t="shared" si="2"/>
        <v>45</v>
      </c>
      <c r="D119" s="243" t="s">
        <v>416</v>
      </c>
      <c r="E119" s="244">
        <v>182.9</v>
      </c>
      <c r="F119" s="242" t="s">
        <v>296</v>
      </c>
    </row>
    <row r="120" spans="1:6" ht="30" x14ac:dyDescent="0.25">
      <c r="A120" s="459"/>
      <c r="B120" s="462"/>
      <c r="C120" s="242">
        <f t="shared" si="2"/>
        <v>46</v>
      </c>
      <c r="D120" s="243" t="s">
        <v>417</v>
      </c>
      <c r="E120" s="244">
        <v>1655.54</v>
      </c>
      <c r="F120" s="242" t="s">
        <v>296</v>
      </c>
    </row>
    <row r="121" spans="1:6" ht="30" x14ac:dyDescent="0.25">
      <c r="A121" s="459"/>
      <c r="B121" s="462"/>
      <c r="C121" s="242">
        <f t="shared" si="2"/>
        <v>47</v>
      </c>
      <c r="D121" s="243" t="s">
        <v>418</v>
      </c>
      <c r="E121" s="244">
        <v>5664</v>
      </c>
      <c r="F121" s="242" t="s">
        <v>296</v>
      </c>
    </row>
    <row r="122" spans="1:6" x14ac:dyDescent="0.25">
      <c r="A122" s="459"/>
      <c r="B122" s="462"/>
      <c r="C122" s="242">
        <f t="shared" si="2"/>
        <v>48</v>
      </c>
      <c r="D122" s="243" t="s">
        <v>419</v>
      </c>
      <c r="E122" s="244">
        <v>4248</v>
      </c>
      <c r="F122" s="242" t="s">
        <v>296</v>
      </c>
    </row>
    <row r="123" spans="1:6" x14ac:dyDescent="0.25">
      <c r="A123" s="459"/>
      <c r="B123" s="462"/>
      <c r="C123" s="242">
        <f t="shared" si="2"/>
        <v>49</v>
      </c>
      <c r="D123" s="243" t="s">
        <v>420</v>
      </c>
      <c r="E123" s="244">
        <v>886.54</v>
      </c>
      <c r="F123" s="242" t="s">
        <v>296</v>
      </c>
    </row>
    <row r="124" spans="1:6" ht="30" x14ac:dyDescent="0.25">
      <c r="A124" s="459"/>
      <c r="B124" s="462"/>
      <c r="C124" s="242">
        <f t="shared" si="2"/>
        <v>50</v>
      </c>
      <c r="D124" s="243" t="s">
        <v>421</v>
      </c>
      <c r="E124" s="244">
        <v>1268.5</v>
      </c>
      <c r="F124" s="242" t="s">
        <v>296</v>
      </c>
    </row>
    <row r="125" spans="1:6" ht="30" x14ac:dyDescent="0.25">
      <c r="A125" s="459"/>
      <c r="B125" s="462"/>
      <c r="C125" s="242">
        <f t="shared" si="2"/>
        <v>51</v>
      </c>
      <c r="D125" s="245" t="s">
        <v>422</v>
      </c>
      <c r="E125" s="246">
        <v>348.1</v>
      </c>
      <c r="F125" s="242" t="s">
        <v>296</v>
      </c>
    </row>
    <row r="126" spans="1:6" ht="30" x14ac:dyDescent="0.25">
      <c r="A126" s="459"/>
      <c r="B126" s="462"/>
      <c r="C126" s="242">
        <f t="shared" si="2"/>
        <v>52</v>
      </c>
      <c r="D126" s="243" t="s">
        <v>423</v>
      </c>
      <c r="E126" s="244">
        <v>826</v>
      </c>
      <c r="F126" s="242" t="s">
        <v>296</v>
      </c>
    </row>
    <row r="127" spans="1:6" ht="30" x14ac:dyDescent="0.25">
      <c r="A127" s="459"/>
      <c r="B127" s="462"/>
      <c r="C127" s="242">
        <f t="shared" si="2"/>
        <v>53</v>
      </c>
      <c r="D127" s="243" t="s">
        <v>424</v>
      </c>
      <c r="E127" s="244">
        <v>351.64</v>
      </c>
      <c r="F127" s="242" t="s">
        <v>296</v>
      </c>
    </row>
    <row r="128" spans="1:6" x14ac:dyDescent="0.25">
      <c r="A128" s="459"/>
      <c r="B128" s="462"/>
      <c r="C128" s="242">
        <f t="shared" si="2"/>
        <v>54</v>
      </c>
      <c r="D128" s="243" t="s">
        <v>425</v>
      </c>
      <c r="E128" s="244">
        <v>182.9</v>
      </c>
      <c r="F128" s="242" t="s">
        <v>296</v>
      </c>
    </row>
    <row r="129" spans="1:6" ht="30" x14ac:dyDescent="0.25">
      <c r="A129" s="459"/>
      <c r="B129" s="462"/>
      <c r="C129" s="242">
        <f t="shared" si="2"/>
        <v>55</v>
      </c>
      <c r="D129" s="243" t="s">
        <v>426</v>
      </c>
      <c r="E129" s="244">
        <v>562.54</v>
      </c>
      <c r="F129" s="242" t="s">
        <v>296</v>
      </c>
    </row>
    <row r="130" spans="1:6" x14ac:dyDescent="0.25">
      <c r="A130" s="459"/>
      <c r="B130" s="462"/>
      <c r="C130" s="242">
        <f t="shared" si="2"/>
        <v>56</v>
      </c>
      <c r="D130" s="243" t="s">
        <v>427</v>
      </c>
      <c r="E130" s="244">
        <v>3080.54</v>
      </c>
      <c r="F130" s="242" t="s">
        <v>296</v>
      </c>
    </row>
    <row r="131" spans="1:6" x14ac:dyDescent="0.25">
      <c r="A131" s="459"/>
      <c r="B131" s="462"/>
      <c r="C131" s="242">
        <f t="shared" si="2"/>
        <v>57</v>
      </c>
      <c r="D131" s="243" t="s">
        <v>428</v>
      </c>
      <c r="E131" s="244">
        <v>1687.4</v>
      </c>
      <c r="F131" s="242" t="s">
        <v>296</v>
      </c>
    </row>
    <row r="132" spans="1:6" x14ac:dyDescent="0.25">
      <c r="A132" s="459"/>
      <c r="B132" s="462"/>
      <c r="C132" s="242">
        <f t="shared" si="2"/>
        <v>58</v>
      </c>
      <c r="D132" s="243" t="s">
        <v>429</v>
      </c>
      <c r="E132" s="244">
        <v>1416</v>
      </c>
      <c r="F132" s="242" t="s">
        <v>296</v>
      </c>
    </row>
    <row r="133" spans="1:6" x14ac:dyDescent="0.25">
      <c r="A133" s="459"/>
      <c r="B133" s="462"/>
      <c r="C133" s="242">
        <f t="shared" si="2"/>
        <v>59</v>
      </c>
      <c r="D133" s="243" t="s">
        <v>430</v>
      </c>
      <c r="E133" s="244">
        <v>2832</v>
      </c>
      <c r="F133" s="242" t="s">
        <v>296</v>
      </c>
    </row>
    <row r="134" spans="1:6" ht="30" x14ac:dyDescent="0.25">
      <c r="A134" s="459"/>
      <c r="B134" s="462"/>
      <c r="C134" s="242">
        <f t="shared" si="2"/>
        <v>60</v>
      </c>
      <c r="D134" s="243" t="s">
        <v>431</v>
      </c>
      <c r="E134" s="244">
        <v>3163.58</v>
      </c>
      <c r="F134" s="242" t="s">
        <v>296</v>
      </c>
    </row>
    <row r="135" spans="1:6" ht="30" x14ac:dyDescent="0.25">
      <c r="A135" s="459"/>
      <c r="B135" s="462"/>
      <c r="C135" s="242">
        <f t="shared" si="2"/>
        <v>61</v>
      </c>
      <c r="D135" s="243" t="s">
        <v>432</v>
      </c>
      <c r="E135" s="244">
        <v>840.16</v>
      </c>
      <c r="F135" s="242" t="s">
        <v>296</v>
      </c>
    </row>
    <row r="136" spans="1:6" ht="30" x14ac:dyDescent="0.25">
      <c r="A136" s="459"/>
      <c r="B136" s="462"/>
      <c r="C136" s="242">
        <f t="shared" si="2"/>
        <v>62</v>
      </c>
      <c r="D136" s="243" t="s">
        <v>433</v>
      </c>
      <c r="E136" s="244">
        <v>76.7</v>
      </c>
      <c r="F136" s="242" t="s">
        <v>296</v>
      </c>
    </row>
    <row r="137" spans="1:6" ht="30" x14ac:dyDescent="0.25">
      <c r="A137" s="459"/>
      <c r="B137" s="462"/>
      <c r="C137" s="242">
        <f t="shared" si="2"/>
        <v>63</v>
      </c>
      <c r="D137" s="243" t="s">
        <v>434</v>
      </c>
      <c r="E137" s="244">
        <v>115.99</v>
      </c>
      <c r="F137" s="242" t="s">
        <v>296</v>
      </c>
    </row>
    <row r="138" spans="1:6" x14ac:dyDescent="0.25">
      <c r="A138" s="459"/>
      <c r="B138" s="462"/>
      <c r="C138" s="242">
        <f t="shared" si="2"/>
        <v>64</v>
      </c>
      <c r="D138" s="243" t="s">
        <v>435</v>
      </c>
      <c r="E138" s="244">
        <v>70.8</v>
      </c>
      <c r="F138" s="242" t="s">
        <v>296</v>
      </c>
    </row>
    <row r="139" spans="1:6" ht="30" x14ac:dyDescent="0.25">
      <c r="A139" s="459"/>
      <c r="B139" s="462"/>
      <c r="C139" s="242">
        <f t="shared" si="2"/>
        <v>65</v>
      </c>
      <c r="D139" s="243" t="s">
        <v>436</v>
      </c>
      <c r="E139" s="244">
        <v>1.1000000000000001</v>
      </c>
      <c r="F139" s="242" t="s">
        <v>296</v>
      </c>
    </row>
    <row r="140" spans="1:6" x14ac:dyDescent="0.25">
      <c r="A140" s="459"/>
      <c r="B140" s="462"/>
      <c r="C140" s="242">
        <f t="shared" si="2"/>
        <v>66</v>
      </c>
      <c r="D140" s="243" t="s">
        <v>437</v>
      </c>
      <c r="E140" s="244">
        <v>880</v>
      </c>
      <c r="F140" s="242" t="s">
        <v>296</v>
      </c>
    </row>
    <row r="141" spans="1:6" ht="30" x14ac:dyDescent="0.25">
      <c r="A141" s="459"/>
      <c r="B141" s="462"/>
      <c r="C141" s="242">
        <f t="shared" ref="C141:C172" si="3">C140+1</f>
        <v>67</v>
      </c>
      <c r="D141" s="243" t="s">
        <v>438</v>
      </c>
      <c r="E141" s="244">
        <v>8035.8</v>
      </c>
      <c r="F141" s="242" t="s">
        <v>296</v>
      </c>
    </row>
    <row r="142" spans="1:6" ht="30" x14ac:dyDescent="0.25">
      <c r="A142" s="459"/>
      <c r="B142" s="462"/>
      <c r="C142" s="242">
        <f t="shared" si="3"/>
        <v>68</v>
      </c>
      <c r="D142" s="243" t="s">
        <v>439</v>
      </c>
      <c r="E142" s="244">
        <v>7445.8</v>
      </c>
      <c r="F142" s="242" t="s">
        <v>296</v>
      </c>
    </row>
    <row r="143" spans="1:6" ht="30" x14ac:dyDescent="0.25">
      <c r="A143" s="459"/>
      <c r="B143" s="462"/>
      <c r="C143" s="242">
        <f t="shared" si="3"/>
        <v>69</v>
      </c>
      <c r="D143" s="243" t="s">
        <v>440</v>
      </c>
      <c r="E143" s="244">
        <v>97845</v>
      </c>
      <c r="F143" s="242" t="s">
        <v>296</v>
      </c>
    </row>
    <row r="144" spans="1:6" ht="30" x14ac:dyDescent="0.25">
      <c r="A144" s="459"/>
      <c r="B144" s="462"/>
      <c r="C144" s="242">
        <f t="shared" si="3"/>
        <v>70</v>
      </c>
      <c r="D144" s="243" t="s">
        <v>441</v>
      </c>
      <c r="E144" s="244">
        <v>453120</v>
      </c>
      <c r="F144" s="242" t="s">
        <v>296</v>
      </c>
    </row>
    <row r="145" spans="1:6" ht="30" x14ac:dyDescent="0.25">
      <c r="A145" s="459"/>
      <c r="B145" s="462"/>
      <c r="C145" s="242">
        <f t="shared" si="3"/>
        <v>71</v>
      </c>
      <c r="D145" s="243" t="s">
        <v>442</v>
      </c>
      <c r="E145" s="244">
        <v>97845.6</v>
      </c>
      <c r="F145" s="242" t="s">
        <v>296</v>
      </c>
    </row>
    <row r="146" spans="1:6" x14ac:dyDescent="0.25">
      <c r="A146" s="459"/>
      <c r="B146" s="462"/>
      <c r="C146" s="242">
        <f t="shared" si="3"/>
        <v>72</v>
      </c>
      <c r="D146" s="243" t="s">
        <v>443</v>
      </c>
      <c r="E146" s="244">
        <v>741.04</v>
      </c>
      <c r="F146" s="242" t="s">
        <v>296</v>
      </c>
    </row>
    <row r="147" spans="1:6" ht="45" x14ac:dyDescent="0.25">
      <c r="A147" s="459"/>
      <c r="B147" s="462"/>
      <c r="C147" s="242">
        <f t="shared" si="3"/>
        <v>73</v>
      </c>
      <c r="D147" s="243" t="s">
        <v>444</v>
      </c>
      <c r="E147" s="244">
        <v>257146</v>
      </c>
      <c r="F147" s="242" t="s">
        <v>296</v>
      </c>
    </row>
    <row r="148" spans="1:6" ht="30" x14ac:dyDescent="0.25">
      <c r="A148" s="459"/>
      <c r="B148" s="462"/>
      <c r="C148" s="242">
        <f t="shared" si="3"/>
        <v>74</v>
      </c>
      <c r="D148" s="243" t="s">
        <v>445</v>
      </c>
      <c r="E148" s="244">
        <v>1157.58</v>
      </c>
      <c r="F148" s="242" t="s">
        <v>296</v>
      </c>
    </row>
    <row r="149" spans="1:6" ht="30" x14ac:dyDescent="0.25">
      <c r="A149" s="459"/>
      <c r="B149" s="462"/>
      <c r="C149" s="242">
        <f t="shared" si="3"/>
        <v>75</v>
      </c>
      <c r="D149" s="243" t="s">
        <v>446</v>
      </c>
      <c r="E149" s="244">
        <v>15487.6</v>
      </c>
      <c r="F149" s="242" t="s">
        <v>296</v>
      </c>
    </row>
    <row r="150" spans="1:6" ht="60" x14ac:dyDescent="0.25">
      <c r="A150" s="459"/>
      <c r="B150" s="462"/>
      <c r="C150" s="242">
        <f t="shared" si="3"/>
        <v>76</v>
      </c>
      <c r="D150" s="243" t="s">
        <v>447</v>
      </c>
      <c r="E150" s="244">
        <v>347753</v>
      </c>
      <c r="F150" s="242" t="s">
        <v>296</v>
      </c>
    </row>
    <row r="151" spans="1:6" ht="30" x14ac:dyDescent="0.25">
      <c r="A151" s="459"/>
      <c r="B151" s="462"/>
      <c r="C151" s="242">
        <f t="shared" si="3"/>
        <v>77</v>
      </c>
      <c r="D151" s="243" t="s">
        <v>448</v>
      </c>
      <c r="E151" s="244">
        <v>17.600000000000001</v>
      </c>
      <c r="F151" s="242" t="s">
        <v>296</v>
      </c>
    </row>
    <row r="152" spans="1:6" x14ac:dyDescent="0.25">
      <c r="A152" s="459"/>
      <c r="B152" s="462"/>
      <c r="C152" s="242">
        <f t="shared" si="3"/>
        <v>78</v>
      </c>
      <c r="D152" s="243" t="s">
        <v>449</v>
      </c>
      <c r="E152" s="244">
        <v>2832</v>
      </c>
      <c r="F152" s="242" t="s">
        <v>296</v>
      </c>
    </row>
    <row r="153" spans="1:6" x14ac:dyDescent="0.25">
      <c r="A153" s="459"/>
      <c r="B153" s="462"/>
      <c r="C153" s="242">
        <f t="shared" si="3"/>
        <v>79</v>
      </c>
      <c r="D153" s="243" t="s">
        <v>450</v>
      </c>
      <c r="E153" s="244">
        <v>1299.18</v>
      </c>
      <c r="F153" s="242" t="s">
        <v>296</v>
      </c>
    </row>
    <row r="154" spans="1:6" ht="30" x14ac:dyDescent="0.25">
      <c r="A154" s="459"/>
      <c r="B154" s="462"/>
      <c r="C154" s="242">
        <f t="shared" si="3"/>
        <v>80</v>
      </c>
      <c r="D154" s="243" t="s">
        <v>451</v>
      </c>
      <c r="E154" s="244">
        <v>88</v>
      </c>
      <c r="F154" s="242" t="s">
        <v>296</v>
      </c>
    </row>
    <row r="155" spans="1:6" ht="30" x14ac:dyDescent="0.25">
      <c r="A155" s="459"/>
      <c r="B155" s="462"/>
      <c r="C155" s="242">
        <f t="shared" si="3"/>
        <v>81</v>
      </c>
      <c r="D155" s="243" t="s">
        <v>452</v>
      </c>
      <c r="E155" s="244">
        <v>44</v>
      </c>
      <c r="F155" s="242" t="s">
        <v>296</v>
      </c>
    </row>
    <row r="156" spans="1:6" ht="30" x14ac:dyDescent="0.25">
      <c r="A156" s="459"/>
      <c r="B156" s="462"/>
      <c r="C156" s="242">
        <f t="shared" si="3"/>
        <v>82</v>
      </c>
      <c r="D156" s="243" t="s">
        <v>453</v>
      </c>
      <c r="E156" s="244">
        <v>6.4</v>
      </c>
      <c r="F156" s="242" t="s">
        <v>296</v>
      </c>
    </row>
    <row r="157" spans="1:6" ht="30" x14ac:dyDescent="0.25">
      <c r="A157" s="459"/>
      <c r="B157" s="462"/>
      <c r="C157" s="242">
        <f t="shared" si="3"/>
        <v>83</v>
      </c>
      <c r="D157" s="243" t="s">
        <v>454</v>
      </c>
      <c r="E157" s="244">
        <v>885</v>
      </c>
      <c r="F157" s="242" t="s">
        <v>296</v>
      </c>
    </row>
    <row r="158" spans="1:6" ht="30" x14ac:dyDescent="0.25">
      <c r="A158" s="459"/>
      <c r="B158" s="462"/>
      <c r="C158" s="242">
        <f t="shared" si="3"/>
        <v>84</v>
      </c>
      <c r="D158" s="243" t="s">
        <v>455</v>
      </c>
      <c r="E158" s="244">
        <v>44</v>
      </c>
      <c r="F158" s="242" t="s">
        <v>296</v>
      </c>
    </row>
    <row r="159" spans="1:6" ht="30" x14ac:dyDescent="0.25">
      <c r="A159" s="459"/>
      <c r="B159" s="462"/>
      <c r="C159" s="242">
        <f t="shared" si="3"/>
        <v>85</v>
      </c>
      <c r="D159" s="243" t="s">
        <v>456</v>
      </c>
      <c r="E159" s="244">
        <v>2537</v>
      </c>
      <c r="F159" s="242" t="s">
        <v>296</v>
      </c>
    </row>
    <row r="160" spans="1:6" ht="30" x14ac:dyDescent="0.25">
      <c r="A160" s="459"/>
      <c r="B160" s="462"/>
      <c r="C160" s="242">
        <f t="shared" si="3"/>
        <v>86</v>
      </c>
      <c r="D160" s="243" t="s">
        <v>457</v>
      </c>
      <c r="E160" s="244">
        <v>175.99</v>
      </c>
      <c r="F160" s="242" t="s">
        <v>296</v>
      </c>
    </row>
    <row r="161" spans="1:6" ht="30" x14ac:dyDescent="0.25">
      <c r="A161" s="459"/>
      <c r="B161" s="462"/>
      <c r="C161" s="242">
        <f t="shared" si="3"/>
        <v>87</v>
      </c>
      <c r="D161" s="243" t="s">
        <v>458</v>
      </c>
      <c r="E161" s="244">
        <v>177</v>
      </c>
      <c r="F161" s="242" t="s">
        <v>296</v>
      </c>
    </row>
    <row r="162" spans="1:6" x14ac:dyDescent="0.25">
      <c r="A162" s="459"/>
      <c r="B162" s="462"/>
      <c r="C162" s="242">
        <f t="shared" si="3"/>
        <v>88</v>
      </c>
      <c r="D162" s="243" t="s">
        <v>459</v>
      </c>
      <c r="E162" s="244">
        <v>2.8</v>
      </c>
      <c r="F162" s="242" t="s">
        <v>296</v>
      </c>
    </row>
    <row r="163" spans="1:6" ht="30" x14ac:dyDescent="0.25">
      <c r="A163" s="459"/>
      <c r="B163" s="462"/>
      <c r="C163" s="242">
        <f t="shared" si="3"/>
        <v>89</v>
      </c>
      <c r="D163" s="243" t="s">
        <v>460</v>
      </c>
      <c r="E163" s="244">
        <v>44</v>
      </c>
      <c r="F163" s="242" t="s">
        <v>296</v>
      </c>
    </row>
    <row r="164" spans="1:6" ht="30" x14ac:dyDescent="0.25">
      <c r="A164" s="459"/>
      <c r="B164" s="462"/>
      <c r="C164" s="242">
        <f t="shared" si="3"/>
        <v>90</v>
      </c>
      <c r="D164" s="243" t="s">
        <v>461</v>
      </c>
      <c r="E164" s="244">
        <v>122.74</v>
      </c>
      <c r="F164" s="242" t="s">
        <v>296</v>
      </c>
    </row>
    <row r="165" spans="1:6" ht="30" x14ac:dyDescent="0.25">
      <c r="A165" s="459"/>
      <c r="B165" s="462"/>
      <c r="C165" s="242">
        <f t="shared" si="3"/>
        <v>91</v>
      </c>
      <c r="D165" s="243" t="s">
        <v>462</v>
      </c>
      <c r="E165" s="244">
        <v>1239</v>
      </c>
      <c r="F165" s="242" t="s">
        <v>296</v>
      </c>
    </row>
    <row r="166" spans="1:6" ht="30" x14ac:dyDescent="0.25">
      <c r="A166" s="460"/>
      <c r="B166" s="463"/>
      <c r="C166" s="242">
        <f t="shared" si="3"/>
        <v>92</v>
      </c>
      <c r="D166" s="243" t="s">
        <v>463</v>
      </c>
      <c r="E166" s="244">
        <v>601.79999999999995</v>
      </c>
      <c r="F166" s="242" t="s">
        <v>296</v>
      </c>
    </row>
    <row r="167" spans="1:6" ht="45" x14ac:dyDescent="0.25">
      <c r="A167" s="464">
        <v>9</v>
      </c>
      <c r="B167" s="467" t="s">
        <v>464</v>
      </c>
      <c r="C167" s="236">
        <v>1</v>
      </c>
      <c r="D167" s="237" t="s">
        <v>465</v>
      </c>
      <c r="E167" s="238">
        <v>150</v>
      </c>
      <c r="F167" s="247">
        <v>45139</v>
      </c>
    </row>
    <row r="168" spans="1:6" x14ac:dyDescent="0.25">
      <c r="A168" s="465"/>
      <c r="B168" s="468"/>
      <c r="C168" s="236">
        <f t="shared" si="3"/>
        <v>2</v>
      </c>
      <c r="D168" s="148" t="s">
        <v>1144</v>
      </c>
      <c r="E168" s="238">
        <v>4000</v>
      </c>
      <c r="F168" s="247">
        <v>45139</v>
      </c>
    </row>
    <row r="169" spans="1:6" x14ac:dyDescent="0.25">
      <c r="A169" s="466"/>
      <c r="B169" s="469"/>
      <c r="C169" s="236">
        <f t="shared" si="3"/>
        <v>3</v>
      </c>
      <c r="D169" s="148"/>
      <c r="E169" s="148"/>
      <c r="F169" s="236"/>
    </row>
    <row r="170" spans="1:6" x14ac:dyDescent="0.25">
      <c r="A170" s="472">
        <v>10</v>
      </c>
      <c r="B170" s="472" t="s">
        <v>466</v>
      </c>
      <c r="C170" s="236">
        <v>1</v>
      </c>
      <c r="D170" s="148" t="s">
        <v>467</v>
      </c>
      <c r="E170" s="238">
        <v>1500</v>
      </c>
      <c r="F170" s="247">
        <v>45139</v>
      </c>
    </row>
    <row r="171" spans="1:6" x14ac:dyDescent="0.25">
      <c r="A171" s="472"/>
      <c r="B171" s="472"/>
      <c r="C171" s="236">
        <f t="shared" si="3"/>
        <v>2</v>
      </c>
      <c r="D171" s="148"/>
      <c r="E171" s="148"/>
      <c r="F171" s="239"/>
    </row>
    <row r="172" spans="1:6" x14ac:dyDescent="0.25">
      <c r="A172" s="472"/>
      <c r="B172" s="472"/>
      <c r="C172" s="236">
        <f t="shared" si="3"/>
        <v>3</v>
      </c>
      <c r="D172" s="148"/>
      <c r="E172" s="148"/>
      <c r="F172" s="148"/>
    </row>
    <row r="173" spans="1:6" x14ac:dyDescent="0.25">
      <c r="A173" s="464">
        <v>11</v>
      </c>
      <c r="B173" s="467" t="s">
        <v>1145</v>
      </c>
      <c r="C173" s="239">
        <v>1</v>
      </c>
      <c r="D173" s="148" t="s">
        <v>1146</v>
      </c>
      <c r="E173" s="238">
        <v>150</v>
      </c>
      <c r="F173" s="247">
        <v>45139</v>
      </c>
    </row>
    <row r="174" spans="1:6" x14ac:dyDescent="0.25">
      <c r="A174" s="465"/>
      <c r="B174" s="468"/>
      <c r="C174" s="239">
        <v>2</v>
      </c>
      <c r="D174" s="148" t="s">
        <v>1147</v>
      </c>
      <c r="E174" s="238">
        <v>290</v>
      </c>
      <c r="F174" s="247">
        <v>45139</v>
      </c>
    </row>
    <row r="175" spans="1:6" x14ac:dyDescent="0.25">
      <c r="A175" s="466"/>
      <c r="B175" s="469"/>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topLeftCell="A4" zoomScale="80" zoomScaleNormal="80" workbookViewId="0">
      <selection activeCell="O10" sqref="O10"/>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1" t="s">
        <v>134</v>
      </c>
      <c r="C2" s="321"/>
      <c r="D2" s="321"/>
      <c r="E2" s="321"/>
      <c r="F2" s="321"/>
      <c r="G2" s="321"/>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2" t="s">
        <v>9</v>
      </c>
      <c r="D5" s="323"/>
      <c r="E5" s="311">
        <v>6</v>
      </c>
      <c r="F5" s="312" t="s">
        <v>24</v>
      </c>
      <c r="G5" s="313" t="s">
        <v>1295</v>
      </c>
      <c r="H5" s="13"/>
    </row>
    <row r="6" spans="1:8" ht="40.15" customHeight="1" x14ac:dyDescent="0.25">
      <c r="A6" s="13"/>
      <c r="B6" s="126">
        <v>2</v>
      </c>
      <c r="C6" s="276" t="s">
        <v>1285</v>
      </c>
      <c r="D6" s="309"/>
      <c r="E6" s="324" t="s">
        <v>1286</v>
      </c>
      <c r="F6" s="325"/>
      <c r="G6" s="326"/>
      <c r="H6" s="13"/>
    </row>
    <row r="7" spans="1:8" ht="47.25" x14ac:dyDescent="0.25">
      <c r="A7" s="13"/>
      <c r="B7" s="310" t="s">
        <v>1283</v>
      </c>
      <c r="C7" s="322" t="s">
        <v>1282</v>
      </c>
      <c r="D7" s="323"/>
      <c r="E7" s="100">
        <v>1129.1199999999999</v>
      </c>
      <c r="F7" s="307" t="s">
        <v>1272</v>
      </c>
      <c r="G7" s="308" t="s">
        <v>1311</v>
      </c>
      <c r="H7" s="13"/>
    </row>
    <row r="8" spans="1:8" ht="54" customHeight="1" x14ac:dyDescent="0.25">
      <c r="A8" s="13"/>
      <c r="B8" s="310" t="s">
        <v>1284</v>
      </c>
      <c r="C8" s="322" t="s">
        <v>1281</v>
      </c>
      <c r="D8" s="323"/>
      <c r="E8" s="100">
        <f>E7*8*E10/12</f>
        <v>185928.42666666664</v>
      </c>
      <c r="F8" s="101" t="s">
        <v>1273</v>
      </c>
      <c r="G8" s="102" t="s">
        <v>1292</v>
      </c>
      <c r="H8" s="13"/>
    </row>
    <row r="9" spans="1:8" ht="40.15" customHeight="1" x14ac:dyDescent="0.25">
      <c r="A9" s="13"/>
      <c r="B9" s="126">
        <v>3</v>
      </c>
      <c r="C9" s="322" t="s">
        <v>36</v>
      </c>
      <c r="D9" s="323"/>
      <c r="E9" s="103">
        <v>9.8000000000000007</v>
      </c>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2" t="s">
        <v>71</v>
      </c>
      <c r="D10" s="323"/>
      <c r="E10" s="316">
        <v>247</v>
      </c>
      <c r="F10" s="314" t="s">
        <v>45</v>
      </c>
      <c r="G10" s="318" t="s">
        <v>1312</v>
      </c>
      <c r="H10" s="13"/>
    </row>
    <row r="11" spans="1:8" ht="73.5" customHeight="1" x14ac:dyDescent="0.25">
      <c r="A11" s="13"/>
      <c r="B11" s="126">
        <v>5</v>
      </c>
      <c r="C11" s="322" t="s">
        <v>72</v>
      </c>
      <c r="D11" s="323"/>
      <c r="E11" s="103">
        <v>1.302</v>
      </c>
      <c r="F11" s="101" t="s">
        <v>73</v>
      </c>
      <c r="G11" s="102" t="s">
        <v>1296</v>
      </c>
      <c r="H11" s="13"/>
    </row>
    <row r="12" spans="1:8" ht="31.5" x14ac:dyDescent="0.25">
      <c r="A12" s="13"/>
      <c r="B12" s="327">
        <v>6</v>
      </c>
      <c r="C12" s="322" t="s">
        <v>1220</v>
      </c>
      <c r="D12" s="276" t="s">
        <v>1213</v>
      </c>
      <c r="E12" s="317">
        <v>3.98</v>
      </c>
      <c r="F12" s="314" t="s">
        <v>153</v>
      </c>
      <c r="G12" s="315" t="s">
        <v>1218</v>
      </c>
      <c r="H12" s="13"/>
    </row>
    <row r="13" spans="1:8" ht="31.5" x14ac:dyDescent="0.25">
      <c r="A13" s="13"/>
      <c r="B13" s="327"/>
      <c r="C13" s="322"/>
      <c r="D13" s="276" t="s">
        <v>1214</v>
      </c>
      <c r="E13" s="317">
        <v>3.98</v>
      </c>
      <c r="F13" s="314" t="s">
        <v>153</v>
      </c>
      <c r="G13" s="315" t="s">
        <v>1218</v>
      </c>
      <c r="H13" s="13"/>
    </row>
    <row r="14" spans="1:8" ht="31.5" x14ac:dyDescent="0.25">
      <c r="A14" s="13"/>
      <c r="B14" s="327"/>
      <c r="C14" s="322"/>
      <c r="D14" s="276" t="s">
        <v>1215</v>
      </c>
      <c r="E14" s="317">
        <v>3.98</v>
      </c>
      <c r="F14" s="314" t="s">
        <v>153</v>
      </c>
      <c r="G14" s="315" t="s">
        <v>1218</v>
      </c>
      <c r="H14" s="13"/>
    </row>
    <row r="15" spans="1:8" ht="15.75" x14ac:dyDescent="0.25">
      <c r="A15" s="13"/>
      <c r="B15" s="327"/>
      <c r="C15" s="322"/>
      <c r="D15" s="276" t="s">
        <v>1216</v>
      </c>
      <c r="E15" s="317">
        <v>3.98</v>
      </c>
      <c r="F15" s="314" t="s">
        <v>153</v>
      </c>
      <c r="G15" s="315" t="s">
        <v>1219</v>
      </c>
      <c r="H15" s="13"/>
    </row>
    <row r="16" spans="1:8" ht="15.75" x14ac:dyDescent="0.25">
      <c r="A16" s="13"/>
      <c r="B16" s="327"/>
      <c r="C16" s="322"/>
      <c r="D16" s="276" t="s">
        <v>1217</v>
      </c>
      <c r="E16" s="317">
        <v>3.98</v>
      </c>
      <c r="F16" s="314" t="s">
        <v>153</v>
      </c>
      <c r="G16" s="315" t="s">
        <v>1219</v>
      </c>
      <c r="H16" s="13"/>
    </row>
    <row r="17" spans="1:8" ht="31.5" x14ac:dyDescent="0.25">
      <c r="A17" s="13"/>
      <c r="B17" s="327">
        <v>7</v>
      </c>
      <c r="C17" s="322" t="s">
        <v>1280</v>
      </c>
      <c r="D17" s="276" t="s">
        <v>1213</v>
      </c>
      <c r="E17" s="317">
        <v>7.5979999999999999</v>
      </c>
      <c r="F17" s="314" t="s">
        <v>153</v>
      </c>
      <c r="G17" s="315" t="s">
        <v>1218</v>
      </c>
      <c r="H17" s="13"/>
    </row>
    <row r="18" spans="1:8" ht="31.5" x14ac:dyDescent="0.25">
      <c r="A18" s="13"/>
      <c r="B18" s="327"/>
      <c r="C18" s="322"/>
      <c r="D18" s="276" t="s">
        <v>1214</v>
      </c>
      <c r="E18" s="317">
        <v>8.0150000000000006</v>
      </c>
      <c r="F18" s="314" t="s">
        <v>153</v>
      </c>
      <c r="G18" s="315" t="s">
        <v>1218</v>
      </c>
      <c r="H18" s="13"/>
    </row>
    <row r="19" spans="1:8" ht="31.5" x14ac:dyDescent="0.25">
      <c r="A19" s="13"/>
      <c r="B19" s="327"/>
      <c r="C19" s="322"/>
      <c r="D19" s="276" t="s">
        <v>1215</v>
      </c>
      <c r="E19" s="317">
        <v>7.343</v>
      </c>
      <c r="F19" s="314" t="s">
        <v>153</v>
      </c>
      <c r="G19" s="315" t="s">
        <v>1218</v>
      </c>
      <c r="H19" s="13"/>
    </row>
    <row r="20" spans="1:8" ht="15.75" x14ac:dyDescent="0.25">
      <c r="A20" s="13"/>
      <c r="B20" s="327"/>
      <c r="C20" s="322"/>
      <c r="D20" s="276" t="s">
        <v>1216</v>
      </c>
      <c r="E20" s="317">
        <v>7.343</v>
      </c>
      <c r="F20" s="314" t="s">
        <v>153</v>
      </c>
      <c r="G20" s="315" t="s">
        <v>1219</v>
      </c>
      <c r="H20" s="13"/>
    </row>
    <row r="21" spans="1:8" ht="15.75" x14ac:dyDescent="0.25">
      <c r="A21" s="13"/>
      <c r="B21" s="327"/>
      <c r="C21" s="322"/>
      <c r="D21" s="276" t="s">
        <v>1217</v>
      </c>
      <c r="E21" s="317">
        <v>7.343</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73">
        <v>1</v>
      </c>
      <c r="B4" s="474" t="s">
        <v>464</v>
      </c>
      <c r="C4" s="140">
        <v>1</v>
      </c>
      <c r="D4" s="150" t="s">
        <v>471</v>
      </c>
      <c r="E4" s="151">
        <v>34825</v>
      </c>
      <c r="F4" s="152">
        <v>44896</v>
      </c>
    </row>
    <row r="5" spans="1:8" x14ac:dyDescent="0.25">
      <c r="A5" s="473"/>
      <c r="B5" s="474"/>
      <c r="C5" s="140">
        <f>C4+1</f>
        <v>2</v>
      </c>
      <c r="D5" s="150" t="s">
        <v>472</v>
      </c>
      <c r="E5" s="151">
        <v>966879</v>
      </c>
      <c r="F5" s="152">
        <v>44896</v>
      </c>
    </row>
    <row r="6" spans="1:8" x14ac:dyDescent="0.25">
      <c r="A6" s="473"/>
      <c r="B6" s="474"/>
      <c r="C6" s="140">
        <f t="shared" ref="C6:C12" si="0">C5+1</f>
        <v>3</v>
      </c>
      <c r="D6" s="150" t="s">
        <v>473</v>
      </c>
      <c r="E6" s="151">
        <v>2162652.5</v>
      </c>
      <c r="F6" s="152">
        <v>44896</v>
      </c>
    </row>
    <row r="7" spans="1:8" ht="30" x14ac:dyDescent="0.25">
      <c r="A7" s="473"/>
      <c r="B7" s="474"/>
      <c r="C7" s="140">
        <f t="shared" si="0"/>
        <v>4</v>
      </c>
      <c r="D7" s="150" t="s">
        <v>474</v>
      </c>
      <c r="E7" s="151">
        <v>62227</v>
      </c>
      <c r="F7" s="152">
        <v>44896</v>
      </c>
    </row>
    <row r="8" spans="1:8" ht="45" x14ac:dyDescent="0.25">
      <c r="A8" s="473"/>
      <c r="B8" s="474"/>
      <c r="C8" s="140">
        <f t="shared" si="0"/>
        <v>5</v>
      </c>
      <c r="D8" s="150" t="s">
        <v>475</v>
      </c>
      <c r="E8" s="151">
        <v>5127317</v>
      </c>
      <c r="F8" s="152">
        <v>44896</v>
      </c>
    </row>
    <row r="9" spans="1:8" ht="45" x14ac:dyDescent="0.25">
      <c r="A9" s="473"/>
      <c r="B9" s="474"/>
      <c r="C9" s="140">
        <f t="shared" si="0"/>
        <v>6</v>
      </c>
      <c r="D9" s="150" t="s">
        <v>476</v>
      </c>
      <c r="E9" s="151">
        <v>7635076.7999999998</v>
      </c>
      <c r="F9" s="152">
        <v>44896</v>
      </c>
    </row>
    <row r="10" spans="1:8" x14ac:dyDescent="0.25">
      <c r="A10" s="473"/>
      <c r="B10" s="474"/>
      <c r="C10" s="140">
        <f t="shared" si="0"/>
        <v>7</v>
      </c>
      <c r="D10" s="150" t="s">
        <v>477</v>
      </c>
      <c r="E10" s="151">
        <v>93147</v>
      </c>
      <c r="F10" s="152">
        <v>44896</v>
      </c>
    </row>
    <row r="11" spans="1:8" x14ac:dyDescent="0.25">
      <c r="A11" s="473"/>
      <c r="B11" s="474"/>
      <c r="C11" s="140">
        <f t="shared" si="0"/>
        <v>8</v>
      </c>
      <c r="D11" s="150" t="s">
        <v>478</v>
      </c>
      <c r="E11" s="151">
        <v>4431568</v>
      </c>
      <c r="F11" s="152">
        <v>44896</v>
      </c>
    </row>
    <row r="12" spans="1:8" x14ac:dyDescent="0.25">
      <c r="A12" s="473"/>
      <c r="B12" s="474"/>
      <c r="C12" s="140">
        <f t="shared" si="0"/>
        <v>9</v>
      </c>
      <c r="D12" s="150" t="s">
        <v>479</v>
      </c>
      <c r="E12" s="151">
        <v>10634218.4</v>
      </c>
      <c r="F12" s="152">
        <v>44896</v>
      </c>
    </row>
    <row r="13" spans="1:8" ht="30" x14ac:dyDescent="0.25">
      <c r="A13" s="456">
        <v>2</v>
      </c>
      <c r="B13" s="457" t="s">
        <v>326</v>
      </c>
      <c r="C13" s="140">
        <v>1</v>
      </c>
      <c r="D13" s="248" t="s">
        <v>480</v>
      </c>
      <c r="E13" s="249">
        <v>1980</v>
      </c>
      <c r="F13" s="250">
        <v>2013</v>
      </c>
      <c r="H13" t="s">
        <v>482</v>
      </c>
    </row>
    <row r="14" spans="1:8" ht="45" x14ac:dyDescent="0.25">
      <c r="A14" s="456"/>
      <c r="B14" s="457"/>
      <c r="C14" s="140">
        <f>C13+1</f>
        <v>2</v>
      </c>
      <c r="D14" s="248" t="s">
        <v>483</v>
      </c>
      <c r="E14" s="249">
        <v>170</v>
      </c>
      <c r="F14" s="250">
        <v>2013</v>
      </c>
    </row>
    <row r="15" spans="1:8" ht="30" x14ac:dyDescent="0.25">
      <c r="A15" s="456"/>
      <c r="B15" s="457"/>
      <c r="C15" s="140">
        <f>C14+1</f>
        <v>3</v>
      </c>
      <c r="D15" s="248" t="s">
        <v>484</v>
      </c>
      <c r="E15" s="249">
        <v>3100</v>
      </c>
      <c r="F15" s="250">
        <v>2013</v>
      </c>
    </row>
    <row r="16" spans="1:8" ht="30" x14ac:dyDescent="0.25">
      <c r="A16" s="456"/>
      <c r="B16" s="457"/>
      <c r="C16" s="140">
        <f>C15+1</f>
        <v>4</v>
      </c>
      <c r="D16" s="248" t="s">
        <v>485</v>
      </c>
      <c r="E16" s="249">
        <v>1200</v>
      </c>
      <c r="F16" s="250">
        <v>2013</v>
      </c>
    </row>
    <row r="17" spans="1:8" ht="30" x14ac:dyDescent="0.25">
      <c r="A17" s="456"/>
      <c r="B17" s="457"/>
      <c r="C17" s="140">
        <f>C16+1</f>
        <v>5</v>
      </c>
      <c r="D17" s="248" t="s">
        <v>485</v>
      </c>
      <c r="E17" s="249">
        <v>3150</v>
      </c>
      <c r="F17" s="250">
        <v>2013</v>
      </c>
    </row>
    <row r="18" spans="1:8" ht="45" x14ac:dyDescent="0.25">
      <c r="A18" s="458"/>
      <c r="B18" s="461"/>
      <c r="C18" s="153">
        <f>C17+1</f>
        <v>6</v>
      </c>
      <c r="D18" s="248" t="s">
        <v>486</v>
      </c>
      <c r="E18" s="249">
        <v>1950</v>
      </c>
      <c r="F18" s="250">
        <v>2013</v>
      </c>
    </row>
    <row r="19" spans="1:8" ht="30" x14ac:dyDescent="0.25">
      <c r="A19" s="458">
        <v>3</v>
      </c>
      <c r="B19" s="461" t="s">
        <v>487</v>
      </c>
      <c r="C19" s="140">
        <v>1</v>
      </c>
      <c r="D19" s="248" t="s">
        <v>488</v>
      </c>
      <c r="E19" s="249">
        <v>290000</v>
      </c>
      <c r="F19" s="250" t="s">
        <v>481</v>
      </c>
      <c r="H19" t="s">
        <v>482</v>
      </c>
    </row>
    <row r="20" spans="1:8" ht="45" x14ac:dyDescent="0.25">
      <c r="A20" s="459"/>
      <c r="B20" s="462"/>
      <c r="C20" s="140">
        <f>C19+1</f>
        <v>2</v>
      </c>
      <c r="D20" s="248" t="s">
        <v>489</v>
      </c>
      <c r="E20" s="249">
        <v>2120000</v>
      </c>
      <c r="F20" s="250" t="s">
        <v>481</v>
      </c>
    </row>
    <row r="21" spans="1:8" ht="30" x14ac:dyDescent="0.25">
      <c r="A21" s="459"/>
      <c r="B21" s="462"/>
      <c r="C21" s="140">
        <f t="shared" ref="C21:C36" si="1">C20+1</f>
        <v>3</v>
      </c>
      <c r="D21" s="248" t="s">
        <v>490</v>
      </c>
      <c r="E21" s="249">
        <v>2120000</v>
      </c>
      <c r="F21" s="250" t="s">
        <v>481</v>
      </c>
    </row>
    <row r="22" spans="1:8" ht="60" x14ac:dyDescent="0.25">
      <c r="A22" s="459"/>
      <c r="B22" s="462"/>
      <c r="C22" s="140">
        <f t="shared" si="1"/>
        <v>4</v>
      </c>
      <c r="D22" s="248" t="s">
        <v>491</v>
      </c>
      <c r="E22" s="249">
        <v>2120000</v>
      </c>
      <c r="F22" s="250" t="s">
        <v>481</v>
      </c>
    </row>
    <row r="23" spans="1:8" ht="30" x14ac:dyDescent="0.25">
      <c r="A23" s="459"/>
      <c r="B23" s="462"/>
      <c r="C23" s="140">
        <f t="shared" si="1"/>
        <v>5</v>
      </c>
      <c r="D23" s="248" t="s">
        <v>492</v>
      </c>
      <c r="E23" s="249">
        <v>2120000</v>
      </c>
      <c r="F23" s="250" t="s">
        <v>481</v>
      </c>
    </row>
    <row r="24" spans="1:8" ht="30" x14ac:dyDescent="0.25">
      <c r="A24" s="459"/>
      <c r="B24" s="462"/>
      <c r="C24" s="140">
        <f t="shared" si="1"/>
        <v>6</v>
      </c>
      <c r="D24" s="248" t="s">
        <v>493</v>
      </c>
      <c r="E24" s="249">
        <v>166306000</v>
      </c>
      <c r="F24" s="250" t="s">
        <v>481</v>
      </c>
    </row>
    <row r="25" spans="1:8" ht="45" x14ac:dyDescent="0.25">
      <c r="A25" s="459"/>
      <c r="B25" s="462"/>
      <c r="C25" s="140">
        <f t="shared" si="1"/>
        <v>7</v>
      </c>
      <c r="D25" s="248" t="s">
        <v>494</v>
      </c>
      <c r="E25" s="249">
        <v>131100000000</v>
      </c>
      <c r="F25" s="250" t="s">
        <v>481</v>
      </c>
    </row>
    <row r="26" spans="1:8" x14ac:dyDescent="0.25">
      <c r="A26" s="459"/>
      <c r="B26" s="462"/>
      <c r="C26" s="140">
        <f t="shared" si="1"/>
        <v>8</v>
      </c>
      <c r="D26" s="248" t="s">
        <v>495</v>
      </c>
      <c r="E26" s="249">
        <v>6247000</v>
      </c>
      <c r="F26" s="250" t="s">
        <v>481</v>
      </c>
    </row>
    <row r="27" spans="1:8" x14ac:dyDescent="0.25">
      <c r="A27" s="459"/>
      <c r="B27" s="462"/>
      <c r="C27" s="140">
        <f t="shared" si="1"/>
        <v>9</v>
      </c>
      <c r="D27" s="248" t="s">
        <v>496</v>
      </c>
      <c r="E27" s="249">
        <v>6247000</v>
      </c>
      <c r="F27" s="250" t="s">
        <v>481</v>
      </c>
    </row>
    <row r="28" spans="1:8" ht="30" x14ac:dyDescent="0.25">
      <c r="A28" s="459"/>
      <c r="B28" s="462"/>
      <c r="C28" s="140">
        <f t="shared" si="1"/>
        <v>10</v>
      </c>
      <c r="D28" s="248" t="s">
        <v>497</v>
      </c>
      <c r="E28" s="249">
        <v>6247000</v>
      </c>
      <c r="F28" s="250" t="s">
        <v>481</v>
      </c>
    </row>
    <row r="29" spans="1:8" x14ac:dyDescent="0.25">
      <c r="A29" s="459"/>
      <c r="B29" s="462"/>
      <c r="C29" s="140">
        <f t="shared" si="1"/>
        <v>11</v>
      </c>
      <c r="D29" s="248" t="s">
        <v>498</v>
      </c>
      <c r="E29" s="249">
        <v>6247000</v>
      </c>
      <c r="F29" s="250" t="s">
        <v>481</v>
      </c>
    </row>
    <row r="30" spans="1:8" ht="30" x14ac:dyDescent="0.25">
      <c r="A30" s="459"/>
      <c r="B30" s="462"/>
      <c r="C30" s="140">
        <f t="shared" si="1"/>
        <v>12</v>
      </c>
      <c r="D30" s="248" t="s">
        <v>499</v>
      </c>
      <c r="E30" s="249">
        <v>166306000</v>
      </c>
      <c r="F30" s="250" t="s">
        <v>481</v>
      </c>
    </row>
    <row r="31" spans="1:8" ht="45" x14ac:dyDescent="0.25">
      <c r="A31" s="459"/>
      <c r="B31" s="462"/>
      <c r="C31" s="140">
        <f t="shared" si="1"/>
        <v>13</v>
      </c>
      <c r="D31" s="248" t="s">
        <v>500</v>
      </c>
      <c r="E31" s="249">
        <v>407500000</v>
      </c>
      <c r="F31" s="250" t="s">
        <v>481</v>
      </c>
    </row>
    <row r="32" spans="1:8" ht="30" x14ac:dyDescent="0.25">
      <c r="A32" s="459"/>
      <c r="B32" s="462"/>
      <c r="C32" s="140">
        <f t="shared" si="1"/>
        <v>14</v>
      </c>
      <c r="D32" s="248" t="s">
        <v>501</v>
      </c>
      <c r="E32" s="249">
        <v>9025000</v>
      </c>
      <c r="F32" s="250" t="s">
        <v>481</v>
      </c>
    </row>
    <row r="33" spans="1:6" x14ac:dyDescent="0.25">
      <c r="A33" s="459"/>
      <c r="B33" s="462"/>
      <c r="C33" s="140">
        <f t="shared" si="1"/>
        <v>15</v>
      </c>
      <c r="D33" s="248" t="s">
        <v>502</v>
      </c>
      <c r="E33" s="249">
        <v>9025000</v>
      </c>
      <c r="F33" s="250" t="s">
        <v>481</v>
      </c>
    </row>
    <row r="34" spans="1:6" x14ac:dyDescent="0.25">
      <c r="A34" s="459"/>
      <c r="B34" s="462"/>
      <c r="C34" s="140">
        <f t="shared" si="1"/>
        <v>16</v>
      </c>
      <c r="D34" s="248" t="s">
        <v>503</v>
      </c>
      <c r="E34" s="249">
        <v>33100000</v>
      </c>
      <c r="F34" s="250" t="s">
        <v>481</v>
      </c>
    </row>
    <row r="35" spans="1:6" ht="30" x14ac:dyDescent="0.25">
      <c r="A35" s="459"/>
      <c r="B35" s="462"/>
      <c r="C35" s="140">
        <f t="shared" si="1"/>
        <v>17</v>
      </c>
      <c r="D35" s="248" t="s">
        <v>504</v>
      </c>
      <c r="E35" s="249">
        <v>36100000</v>
      </c>
      <c r="F35" s="250" t="s">
        <v>481</v>
      </c>
    </row>
    <row r="36" spans="1:6" ht="30" x14ac:dyDescent="0.25">
      <c r="A36" s="460"/>
      <c r="B36" s="463"/>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abSelected="1" zoomScale="70" zoomScaleNormal="70" workbookViewId="0">
      <selection activeCell="D16" sqref="D16"/>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28" t="s">
        <v>1233</v>
      </c>
      <c r="D3" s="328"/>
      <c r="E3" s="328"/>
      <c r="F3" s="328"/>
      <c r="G3" s="328"/>
      <c r="H3" s="328"/>
      <c r="I3" s="328"/>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29" t="s">
        <v>54</v>
      </c>
      <c r="D5" s="329"/>
      <c r="E5" s="333" t="s">
        <v>1171</v>
      </c>
      <c r="F5" s="333"/>
      <c r="G5" s="43"/>
      <c r="H5" s="330" t="s">
        <v>1326</v>
      </c>
      <c r="I5" s="331"/>
      <c r="J5" s="331"/>
      <c r="K5" s="331"/>
      <c r="L5" s="331"/>
      <c r="M5" s="331"/>
      <c r="N5" s="331"/>
      <c r="O5" s="331"/>
      <c r="P5" s="33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80336240.513966054</v>
      </c>
      <c r="F6" s="334"/>
      <c r="G6" s="43"/>
      <c r="H6" s="331"/>
      <c r="I6" s="331"/>
      <c r="J6" s="331"/>
      <c r="K6" s="331"/>
      <c r="L6" s="331"/>
      <c r="M6" s="331"/>
      <c r="N6" s="331"/>
      <c r="O6" s="331"/>
      <c r="P6" s="33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0</v>
      </c>
      <c r="F7" s="334"/>
      <c r="G7" s="43"/>
      <c r="H7" s="331"/>
      <c r="I7" s="331"/>
      <c r="J7" s="331"/>
      <c r="K7" s="331"/>
      <c r="L7" s="331"/>
      <c r="M7" s="331"/>
      <c r="N7" s="331"/>
      <c r="O7" s="331"/>
      <c r="P7" s="331"/>
      <c r="Q7" s="43"/>
      <c r="R7" s="43"/>
      <c r="S7" s="43"/>
      <c r="T7" s="43"/>
      <c r="U7" s="43"/>
      <c r="V7" s="43"/>
      <c r="X7" s="273"/>
      <c r="Y7" s="273" t="s">
        <v>2</v>
      </c>
      <c r="Z7" s="273"/>
      <c r="AA7" s="273"/>
      <c r="AB7" s="273"/>
      <c r="AC7" s="273"/>
    </row>
    <row r="8" spans="1:29" s="37" customFormat="1" ht="19.899999999999999" customHeight="1" x14ac:dyDescent="0.25">
      <c r="A8" s="43"/>
      <c r="B8" s="43"/>
      <c r="C8" s="329" t="s">
        <v>10</v>
      </c>
      <c r="D8" s="329"/>
      <c r="E8" s="335">
        <f>SUM(E6:E7)</f>
        <v>80336240.513966054</v>
      </c>
      <c r="F8" s="335"/>
      <c r="G8" s="43"/>
      <c r="H8" s="331"/>
      <c r="I8" s="331"/>
      <c r="J8" s="331"/>
      <c r="K8" s="331"/>
      <c r="L8" s="331"/>
      <c r="M8" s="331"/>
      <c r="N8" s="331"/>
      <c r="O8" s="331"/>
      <c r="P8" s="33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11856471.3456</v>
      </c>
      <c r="Y9" s="277">
        <f t="shared" si="0"/>
        <v>11765845.324130768</v>
      </c>
      <c r="Z9" s="277">
        <f t="shared" si="0"/>
        <v>12708877.826859849</v>
      </c>
      <c r="AA9" s="277">
        <f t="shared" si="0"/>
        <v>13642090.725686168</v>
      </c>
      <c r="AB9" s="277">
        <f t="shared" si="0"/>
        <v>14643829.447673304</v>
      </c>
      <c r="AC9" s="277">
        <f t="shared" si="0"/>
        <v>15719125.844015958</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11856471.3456</v>
      </c>
      <c r="Y11" s="278">
        <f t="shared" si="2"/>
        <v>11765845.324130768</v>
      </c>
      <c r="Z11" s="278">
        <f t="shared" si="2"/>
        <v>12708877.826859849</v>
      </c>
      <c r="AA11" s="278">
        <f t="shared" si="2"/>
        <v>13642090.725686168</v>
      </c>
      <c r="AB11" s="278">
        <f t="shared" si="2"/>
        <v>14643829.447673304</v>
      </c>
      <c r="AC11" s="278">
        <f t="shared" si="2"/>
        <v>15719125.844015958</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47.25" x14ac:dyDescent="0.25">
      <c r="A14" s="224"/>
      <c r="B14" s="224"/>
      <c r="C14" s="225">
        <f>IF(LEN(D14)&gt;0,1,"")</f>
        <v>1</v>
      </c>
      <c r="D14" s="320" t="s">
        <v>1324</v>
      </c>
      <c r="E14" s="227">
        <v>22</v>
      </c>
      <c r="F14" s="97" t="s">
        <v>57</v>
      </c>
      <c r="G14" s="338" t="s">
        <v>1313</v>
      </c>
      <c r="H14" s="339"/>
      <c r="I14" s="340" t="s">
        <v>1327</v>
      </c>
      <c r="J14" s="341"/>
      <c r="K14" s="341"/>
      <c r="L14" s="341"/>
      <c r="M14" s="342"/>
      <c r="N14" s="36"/>
      <c r="O14" s="36"/>
      <c r="P14" s="36"/>
      <c r="Q14" s="224"/>
      <c r="R14" s="224"/>
      <c r="S14" s="224"/>
      <c r="T14" s="224"/>
      <c r="U14" s="224"/>
      <c r="V14" s="224"/>
      <c r="X14" s="271"/>
      <c r="Y14" s="271" t="s">
        <v>1229</v>
      </c>
      <c r="Z14" s="271"/>
      <c r="AA14" s="271"/>
      <c r="AB14" s="271"/>
      <c r="AC14" s="271"/>
    </row>
    <row r="15" spans="1:29" s="226" customFormat="1" ht="47.25" customHeight="1" x14ac:dyDescent="0.25">
      <c r="A15" s="224"/>
      <c r="B15" s="224"/>
      <c r="C15" s="225">
        <f>IF(LEN(D15)&gt;0,C14+1,"")</f>
        <v>2</v>
      </c>
      <c r="D15" s="320" t="s">
        <v>1319</v>
      </c>
      <c r="E15" s="227">
        <v>2254</v>
      </c>
      <c r="F15" s="97" t="s">
        <v>57</v>
      </c>
      <c r="G15" s="349" t="s">
        <v>1320</v>
      </c>
      <c r="H15" s="339"/>
      <c r="I15" s="343"/>
      <c r="J15" s="344"/>
      <c r="K15" s="344"/>
      <c r="L15" s="344"/>
      <c r="M15" s="345"/>
      <c r="N15" s="36"/>
      <c r="O15" s="36"/>
      <c r="P15" s="36"/>
      <c r="Q15" s="224"/>
      <c r="R15" s="224"/>
      <c r="S15" s="224"/>
      <c r="T15" s="224"/>
      <c r="U15" s="224"/>
      <c r="V15" s="224"/>
      <c r="X15" s="271"/>
      <c r="Y15" s="271" t="s">
        <v>1230</v>
      </c>
      <c r="Z15" s="271"/>
      <c r="AA15" s="271"/>
      <c r="AB15" s="271"/>
      <c r="AC15" s="271"/>
    </row>
    <row r="16" spans="1:29" s="37" customFormat="1" ht="189" x14ac:dyDescent="0.25">
      <c r="A16" s="43"/>
      <c r="B16" s="43"/>
      <c r="C16" s="222">
        <f>IF(LEN(D16)&gt;0,C15+1,"")</f>
        <v>3</v>
      </c>
      <c r="D16" s="320" t="s">
        <v>1330</v>
      </c>
      <c r="E16" s="227">
        <v>22540</v>
      </c>
      <c r="F16" s="97" t="s">
        <v>57</v>
      </c>
      <c r="G16" s="349"/>
      <c r="H16" s="339"/>
      <c r="I16" s="343"/>
      <c r="J16" s="344"/>
      <c r="K16" s="344"/>
      <c r="L16" s="344"/>
      <c r="M16" s="345"/>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50"/>
      <c r="H17" s="350"/>
      <c r="I17" s="343"/>
      <c r="J17" s="344"/>
      <c r="K17" s="344"/>
      <c r="L17" s="344"/>
      <c r="M17" s="345"/>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50"/>
      <c r="H18" s="350"/>
      <c r="I18" s="346"/>
      <c r="J18" s="347"/>
      <c r="K18" s="347"/>
      <c r="L18" s="347"/>
      <c r="M18" s="348"/>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"Организаторы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34.25" customHeight="1" x14ac:dyDescent="0.25">
      <c r="A24" s="23"/>
      <c r="B24" s="50"/>
      <c r="C24" s="336" t="s">
        <v>62</v>
      </c>
      <c r="D24" s="336" t="s">
        <v>64</v>
      </c>
      <c r="E24" s="336" t="s">
        <v>75</v>
      </c>
      <c r="F24" s="336" t="s">
        <v>1231</v>
      </c>
      <c r="G24" s="336"/>
      <c r="H24" s="336"/>
      <c r="I24" s="336"/>
      <c r="J24" s="336"/>
      <c r="K24" s="336"/>
      <c r="L24" s="336" t="s">
        <v>1300</v>
      </c>
      <c r="M24" s="336" t="s">
        <v>1222</v>
      </c>
      <c r="N24" s="125" t="s">
        <v>1309</v>
      </c>
      <c r="O24" s="125" t="s">
        <v>79</v>
      </c>
      <c r="P24" s="125" t="s">
        <v>1159</v>
      </c>
      <c r="Q24" s="43"/>
      <c r="R24" s="43"/>
      <c r="S24" s="23"/>
      <c r="T24" s="23"/>
      <c r="U24" s="51"/>
      <c r="V24" s="23"/>
      <c r="X24" s="272"/>
      <c r="Y24" s="272"/>
      <c r="Z24" s="272"/>
      <c r="AA24" s="272"/>
      <c r="AB24" s="272"/>
      <c r="AC24" s="272"/>
    </row>
    <row r="25" spans="1:29" s="52" customFormat="1" ht="15.75" x14ac:dyDescent="0.25">
      <c r="A25" s="23"/>
      <c r="B25" s="50"/>
      <c r="C25" s="336"/>
      <c r="D25" s="351"/>
      <c r="E25" s="351"/>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51"/>
      <c r="M25" s="351"/>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324" customHeight="1" x14ac:dyDescent="0.25">
      <c r="A26" s="43"/>
      <c r="B26" s="48"/>
      <c r="C26" s="89">
        <f>IF(LEN(D26)&gt;0,1,"")</f>
        <v>1</v>
      </c>
      <c r="D26" s="320" t="s">
        <v>1314</v>
      </c>
      <c r="E26" s="96" t="s">
        <v>77</v>
      </c>
      <c r="F26" s="96">
        <v>1</v>
      </c>
      <c r="G26" s="96"/>
      <c r="H26" s="96"/>
      <c r="I26" s="96"/>
      <c r="J26" s="96"/>
      <c r="K26" s="96"/>
      <c r="L26" s="320" t="s">
        <v>1325</v>
      </c>
      <c r="M26" s="96">
        <v>8</v>
      </c>
      <c r="N26" s="319" t="s">
        <v>1315</v>
      </c>
      <c r="O26" s="97">
        <f>'Шаг 1. Основные исходные данные'!$E$8</f>
        <v>185928.42666666664</v>
      </c>
      <c r="P26" s="97">
        <f>SUM(X26:AC26)</f>
        <v>258740.10623999999</v>
      </c>
      <c r="Q26" s="43"/>
      <c r="R26" s="43"/>
      <c r="S26" s="43"/>
      <c r="T26" s="43"/>
      <c r="U26" s="49"/>
      <c r="V26" s="43"/>
      <c r="W26" s="281"/>
      <c r="X26" s="282">
        <f>$O26*'Шаг 1. Основные исходные данные'!$E$11*(12/'Шаг 1. Основные исходные данные'!$E$10/8)*F26*$M26*$E$14*X$19</f>
        <v>258740.10623999999</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185928.42666666664</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185928.42666666664</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185928.42666666664</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185928.42666666664</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258740.10623999999</v>
      </c>
      <c r="Q31" s="43"/>
      <c r="R31" s="43"/>
      <c r="S31" s="90"/>
      <c r="T31" s="90"/>
      <c r="U31" s="93"/>
      <c r="V31" s="90"/>
      <c r="X31" s="278">
        <f t="shared" ref="X31:AC31" si="3">SUM(X26:X30)</f>
        <v>258740.10623999999</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6" t="s">
        <v>1232</v>
      </c>
      <c r="I34" s="336"/>
      <c r="J34" s="336"/>
      <c r="K34" s="336"/>
      <c r="L34" s="336"/>
      <c r="M34" s="33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2.2.2. Информационные издержки группы объектов 2 - "Пункты приема ставое букмекерских контор и тотализаторов"</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32" customHeight="1" x14ac:dyDescent="0.25">
      <c r="A48" s="23"/>
      <c r="B48" s="50"/>
      <c r="C48" s="336" t="s">
        <v>62</v>
      </c>
      <c r="D48" s="336" t="s">
        <v>64</v>
      </c>
      <c r="E48" s="336" t="s">
        <v>75</v>
      </c>
      <c r="F48" s="336" t="s">
        <v>1231</v>
      </c>
      <c r="G48" s="336"/>
      <c r="H48" s="336"/>
      <c r="I48" s="336"/>
      <c r="J48" s="336"/>
      <c r="K48" s="336"/>
      <c r="L48" s="336" t="s">
        <v>1300</v>
      </c>
      <c r="M48" s="336" t="s">
        <v>1222</v>
      </c>
      <c r="N48" s="125" t="s">
        <v>1309</v>
      </c>
      <c r="O48" s="125" t="s">
        <v>79</v>
      </c>
      <c r="P48" s="125" t="s">
        <v>1159</v>
      </c>
      <c r="Q48" s="43"/>
      <c r="R48" s="43"/>
      <c r="S48" s="23"/>
      <c r="T48" s="23"/>
      <c r="U48" s="51"/>
      <c r="V48" s="23"/>
      <c r="X48" s="272"/>
      <c r="Y48" s="272"/>
      <c r="Z48" s="272"/>
      <c r="AA48" s="272"/>
      <c r="AB48" s="272"/>
      <c r="AC48" s="272"/>
    </row>
    <row r="49" spans="1:29" s="52" customFormat="1" ht="15.75" x14ac:dyDescent="0.25">
      <c r="A49" s="23"/>
      <c r="B49" s="50"/>
      <c r="C49" s="336"/>
      <c r="D49" s="351"/>
      <c r="E49" s="351"/>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51"/>
      <c r="M49" s="351"/>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334.15" customHeight="1" x14ac:dyDescent="0.25">
      <c r="A50" s="43"/>
      <c r="B50" s="48"/>
      <c r="C50" s="89">
        <f>IF(LEN(D50)&gt;0,1,"")</f>
        <v>1</v>
      </c>
      <c r="D50" s="320" t="s">
        <v>1321</v>
      </c>
      <c r="E50" s="96" t="s">
        <v>77</v>
      </c>
      <c r="F50" s="96">
        <v>1</v>
      </c>
      <c r="G50" s="96"/>
      <c r="H50" s="96"/>
      <c r="I50" s="96"/>
      <c r="J50" s="96"/>
      <c r="K50" s="96"/>
      <c r="L50" s="320" t="s">
        <v>1325</v>
      </c>
      <c r="M50" s="96">
        <v>0.2</v>
      </c>
      <c r="N50" s="320" t="s">
        <v>1328</v>
      </c>
      <c r="O50" s="97">
        <f>'Шаг 1. Основные исходные данные'!$E$8</f>
        <v>185928.42666666664</v>
      </c>
      <c r="P50" s="97">
        <f>SUM(X50:AC50)</f>
        <v>662727.49939200003</v>
      </c>
      <c r="Q50" s="43"/>
      <c r="R50" s="43"/>
      <c r="S50" s="43"/>
      <c r="T50" s="43"/>
      <c r="U50" s="49"/>
      <c r="V50" s="43"/>
      <c r="W50" s="281"/>
      <c r="X50" s="283">
        <f>$O50*'Шаг 1. Основные исходные данные'!$E$11*(12/'Шаг 1. Основные исходные данные'!$E$10/8)*F50*$M50*$E$15*X$19</f>
        <v>662727.49939200003</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185928.42666666664</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185928.42666666664</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185928.42666666664</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185928.42666666664</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662727.49939200003</v>
      </c>
      <c r="Q55" s="43"/>
      <c r="R55" s="43"/>
      <c r="S55" s="90"/>
      <c r="T55" s="90"/>
      <c r="U55" s="93"/>
      <c r="V55" s="90"/>
      <c r="X55" s="278">
        <f t="shared" ref="X55:AC55" si="5">SUM(X50:X54)</f>
        <v>662727.49939200003</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6" t="s">
        <v>1232</v>
      </c>
      <c r="I58" s="336"/>
      <c r="J58" s="336"/>
      <c r="K58" s="336"/>
      <c r="L58" s="336"/>
      <c r="M58" s="33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2.2.3. Информационные издержки группы объектов 3 - "Прогнозное количество посетителей пункта приема ставок букмекерской конторы, тотализатора, которым может потребоваться представление информации о порядке подачи заявлений о включении информации о физическом лице в перечень физических лиц, отказавшихся от участия в азартных играх, а также о порядке подачи заявлений об исключении информации о физическом лице из указанного перечня"</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9.75" customHeight="1" x14ac:dyDescent="0.25">
      <c r="A72" s="23"/>
      <c r="B72" s="50"/>
      <c r="C72" s="336" t="s">
        <v>62</v>
      </c>
      <c r="D72" s="336" t="s">
        <v>64</v>
      </c>
      <c r="E72" s="336" t="s">
        <v>75</v>
      </c>
      <c r="F72" s="336" t="s">
        <v>1231</v>
      </c>
      <c r="G72" s="336"/>
      <c r="H72" s="336"/>
      <c r="I72" s="336"/>
      <c r="J72" s="336"/>
      <c r="K72" s="336"/>
      <c r="L72" s="336" t="s">
        <v>1300</v>
      </c>
      <c r="M72" s="336" t="s">
        <v>1222</v>
      </c>
      <c r="N72" s="125" t="s">
        <v>1309</v>
      </c>
      <c r="O72" s="125" t="s">
        <v>79</v>
      </c>
      <c r="P72" s="125" t="s">
        <v>1159</v>
      </c>
      <c r="Q72" s="43"/>
      <c r="R72" s="43"/>
      <c r="S72" s="23"/>
      <c r="T72" s="23"/>
      <c r="U72" s="51"/>
      <c r="V72" s="23"/>
      <c r="X72" s="272"/>
      <c r="Y72" s="272"/>
      <c r="Z72" s="272"/>
      <c r="AA72" s="272"/>
      <c r="AB72" s="272"/>
      <c r="AC72" s="272"/>
    </row>
    <row r="73" spans="1:29" s="52" customFormat="1" ht="15.75" x14ac:dyDescent="0.25">
      <c r="A73" s="23"/>
      <c r="B73" s="50"/>
      <c r="C73" s="336"/>
      <c r="D73" s="351"/>
      <c r="E73" s="351"/>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51"/>
      <c r="M73" s="351"/>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408.6" customHeight="1" x14ac:dyDescent="0.25">
      <c r="A74" s="43"/>
      <c r="B74" s="48"/>
      <c r="C74" s="89">
        <f>IF(LEN(D74)&gt;0,1,"")</f>
        <v>1</v>
      </c>
      <c r="D74" s="320" t="s">
        <v>1322</v>
      </c>
      <c r="E74" s="96" t="s">
        <v>78</v>
      </c>
      <c r="F74" s="96">
        <v>1</v>
      </c>
      <c r="G74" s="96">
        <v>1</v>
      </c>
      <c r="H74" s="96">
        <v>1</v>
      </c>
      <c r="I74" s="96">
        <v>1</v>
      </c>
      <c r="J74" s="96">
        <v>1</v>
      </c>
      <c r="K74" s="96">
        <v>1</v>
      </c>
      <c r="L74" s="320" t="s">
        <v>1325</v>
      </c>
      <c r="M74" s="96">
        <v>0.33</v>
      </c>
      <c r="N74" s="320" t="s">
        <v>1329</v>
      </c>
      <c r="O74" s="97">
        <f>'Шаг 1. Основные исходные данные'!$E$8</f>
        <v>185928.42666666664</v>
      </c>
      <c r="P74" s="97">
        <f>SUM(X74:AC74)</f>
        <v>79414772.908334047</v>
      </c>
      <c r="Q74" s="43"/>
      <c r="R74" s="43"/>
      <c r="S74" s="43"/>
      <c r="T74" s="43"/>
      <c r="U74" s="49"/>
      <c r="V74" s="43"/>
      <c r="W74" s="281"/>
      <c r="X74" s="283">
        <f>$O74*'Шаг 1. Основные исходные данные'!$E$11*(12/'Шаг 1. Основные исходные данные'!$E$10/8)*F74*$M74*$E$16*X$19</f>
        <v>10935003.739968</v>
      </c>
      <c r="Y74" s="283">
        <f>IF($E74=Dict!$F$2,0,
$O74*'Шаг 1. Основные исходные данные'!$E$11*(12/'Шаг 1. Основные исходные данные'!$E$10/8)*G74*$M74*$E$16*Y$19)</f>
        <v>11765845.324130768</v>
      </c>
      <c r="Z74" s="283">
        <f>IF($E74=Dict!$F$2,0,
$O74*'Шаг 1. Основные исходные данные'!$E$11*(12/'Шаг 1. Основные исходные данные'!$E$10/8)*H74*$M74*$E$16*Z$19)</f>
        <v>12708877.826859849</v>
      </c>
      <c r="AA74" s="283">
        <f>IF($E74=Dict!$F$2,0,
$O74*'Шаг 1. Основные исходные данные'!$E$11*(12/'Шаг 1. Основные исходные данные'!$E$10/8)*I74*$M74*$E$16*AA$19)</f>
        <v>13642090.725686168</v>
      </c>
      <c r="AB74" s="283">
        <f>IF($E74=Dict!$F$2,0,
$O74*'Шаг 1. Основные исходные данные'!$E$11*(12/'Шаг 1. Основные исходные данные'!$E$10/8)*J74*$M74*$E$16*AB$19)</f>
        <v>14643829.447673304</v>
      </c>
      <c r="AC74" s="283">
        <f>IF($E74=Dict!$F$2,0,
$O74*'Шаг 1. Основные исходные данные'!$E$11*(12/'Шаг 1. Основные исходные данные'!$E$10/8)*K74*$M74*$E$16*AC$19)</f>
        <v>15719125.844015958</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185928.42666666664</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185928.42666666664</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185928.42666666664</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185928.42666666664</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79414772.908334047</v>
      </c>
      <c r="Q79" s="43"/>
      <c r="R79" s="43"/>
      <c r="S79" s="90"/>
      <c r="T79" s="90"/>
      <c r="U79" s="93"/>
      <c r="V79" s="90"/>
      <c r="X79" s="278">
        <f t="shared" ref="X79:AC79" si="7">SUM(X74:X78)</f>
        <v>10935003.739968</v>
      </c>
      <c r="Y79" s="278">
        <f t="shared" si="7"/>
        <v>11765845.324130768</v>
      </c>
      <c r="Z79" s="278">
        <f t="shared" si="7"/>
        <v>12708877.826859849</v>
      </c>
      <c r="AA79" s="278">
        <f t="shared" si="7"/>
        <v>13642090.725686168</v>
      </c>
      <c r="AB79" s="278">
        <f t="shared" si="7"/>
        <v>14643829.447673304</v>
      </c>
      <c r="AC79" s="278">
        <f t="shared" si="7"/>
        <v>15719125.844015958</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6" t="s">
        <v>1232</v>
      </c>
      <c r="I82" s="336"/>
      <c r="J82" s="336"/>
      <c r="K82" s="336"/>
      <c r="L82" s="336"/>
      <c r="M82" s="33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9.75" customHeight="1" x14ac:dyDescent="0.25">
      <c r="A96" s="23"/>
      <c r="B96" s="50"/>
      <c r="C96" s="336" t="s">
        <v>62</v>
      </c>
      <c r="D96" s="336" t="s">
        <v>64</v>
      </c>
      <c r="E96" s="336" t="s">
        <v>75</v>
      </c>
      <c r="F96" s="336" t="s">
        <v>1231</v>
      </c>
      <c r="G96" s="336"/>
      <c r="H96" s="336"/>
      <c r="I96" s="336"/>
      <c r="J96" s="336"/>
      <c r="K96" s="336"/>
      <c r="L96" s="336" t="s">
        <v>1300</v>
      </c>
      <c r="M96" s="336" t="s">
        <v>1222</v>
      </c>
      <c r="N96" s="125" t="s">
        <v>1309</v>
      </c>
      <c r="O96" s="125" t="s">
        <v>79</v>
      </c>
      <c r="P96" s="125" t="s">
        <v>1159</v>
      </c>
      <c r="Q96" s="43"/>
      <c r="R96" s="43"/>
      <c r="S96" s="23"/>
      <c r="T96" s="23"/>
      <c r="U96" s="51"/>
      <c r="V96" s="23"/>
      <c r="X96" s="272"/>
      <c r="Y96" s="272"/>
      <c r="Z96" s="272"/>
      <c r="AA96" s="272"/>
      <c r="AB96" s="272"/>
      <c r="AC96" s="272"/>
    </row>
    <row r="97" spans="1:29" s="52" customFormat="1" ht="15.75" x14ac:dyDescent="0.25">
      <c r="A97" s="23"/>
      <c r="B97" s="50"/>
      <c r="C97" s="336"/>
      <c r="D97" s="351"/>
      <c r="E97" s="351"/>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51"/>
      <c r="M97" s="351"/>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185928.42666666664</v>
      </c>
      <c r="P98" s="97">
        <f>SUM(X98:AC98)</f>
        <v>0</v>
      </c>
      <c r="Q98" s="43"/>
      <c r="R98" s="43"/>
      <c r="S98" s="43"/>
      <c r="T98" s="43"/>
      <c r="U98" s="49"/>
      <c r="V98" s="43"/>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185928.42666666664</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185928.42666666664</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185928.42666666664</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185928.42666666664</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6" t="s">
        <v>1232</v>
      </c>
      <c r="I106" s="336"/>
      <c r="J106" s="336"/>
      <c r="K106" s="336"/>
      <c r="L106" s="336"/>
      <c r="M106" s="33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32.75" customHeight="1" x14ac:dyDescent="0.25">
      <c r="A120" s="23"/>
      <c r="B120" s="50"/>
      <c r="C120" s="336" t="s">
        <v>62</v>
      </c>
      <c r="D120" s="336" t="s">
        <v>64</v>
      </c>
      <c r="E120" s="336" t="s">
        <v>75</v>
      </c>
      <c r="F120" s="336" t="s">
        <v>1231</v>
      </c>
      <c r="G120" s="336"/>
      <c r="H120" s="336"/>
      <c r="I120" s="336"/>
      <c r="J120" s="336"/>
      <c r="K120" s="336"/>
      <c r="L120" s="336" t="s">
        <v>1300</v>
      </c>
      <c r="M120" s="33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15.75" x14ac:dyDescent="0.25">
      <c r="A121" s="23"/>
      <c r="B121" s="50"/>
      <c r="C121" s="336"/>
      <c r="D121" s="351"/>
      <c r="E121" s="351"/>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51"/>
      <c r="M121" s="351"/>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185928.42666666664</v>
      </c>
      <c r="P122" s="97">
        <f>SUM(X122:AC122)</f>
        <v>0</v>
      </c>
      <c r="Q122" s="43"/>
      <c r="R122" s="43"/>
      <c r="S122" s="43"/>
      <c r="T122" s="43"/>
      <c r="U122" s="49"/>
      <c r="V122" s="43"/>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185928.42666666664</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185928.42666666664</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185928.42666666664</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185928.42666666664</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6" t="s">
        <v>1232</v>
      </c>
      <c r="I130" s="336"/>
      <c r="J130" s="336"/>
      <c r="K130" s="336"/>
      <c r="L130" s="336"/>
      <c r="M130" s="33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M48:M49"/>
    <mergeCell ref="H58:M58"/>
    <mergeCell ref="C72:C73"/>
    <mergeCell ref="D72:D73"/>
    <mergeCell ref="E72:E73"/>
    <mergeCell ref="F72:K72"/>
    <mergeCell ref="L72:L73"/>
    <mergeCell ref="M72:M73"/>
    <mergeCell ref="C48:C49"/>
    <mergeCell ref="D48:D49"/>
    <mergeCell ref="E48:E49"/>
    <mergeCell ref="F48:K48"/>
    <mergeCell ref="L48:L49"/>
    <mergeCell ref="C24:C25"/>
    <mergeCell ref="D24:D25"/>
    <mergeCell ref="E24:E25"/>
    <mergeCell ref="L24:L25"/>
    <mergeCell ref="H34:M34"/>
    <mergeCell ref="M24:M25"/>
    <mergeCell ref="F24:K24"/>
    <mergeCell ref="G13:H13"/>
    <mergeCell ref="I13:M13"/>
    <mergeCell ref="G14:H14"/>
    <mergeCell ref="I14:M18"/>
    <mergeCell ref="G15:H15"/>
    <mergeCell ref="G16:H16"/>
    <mergeCell ref="G17:H17"/>
    <mergeCell ref="G18:H18"/>
    <mergeCell ref="C3:I3"/>
    <mergeCell ref="C5:D5"/>
    <mergeCell ref="H5:P8"/>
    <mergeCell ref="C6:D6"/>
    <mergeCell ref="C7:D7"/>
    <mergeCell ref="C8:D8"/>
    <mergeCell ref="E5:F5"/>
    <mergeCell ref="E6:F6"/>
    <mergeCell ref="E7:F7"/>
    <mergeCell ref="E8:F8"/>
  </mergeCells>
  <hyperlinks>
    <hyperlink ref="G14" r:id="rId1"/>
  </hyperlinks>
  <pageMargins left="0.7" right="0.7" top="0.75" bottom="0.75" header="0.3" footer="0.3"/>
  <pageSetup paperSize="9" scale="15" orientation="portrait" r:id="rId2"/>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G26:K26 G28:K30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28" t="s">
        <v>1235</v>
      </c>
      <c r="D3" s="328"/>
      <c r="E3" s="328"/>
      <c r="F3" s="328"/>
      <c r="G3" s="328"/>
      <c r="H3" s="328"/>
      <c r="I3" s="328"/>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29" t="s">
        <v>54</v>
      </c>
      <c r="D5" s="329"/>
      <c r="E5" s="333" t="s">
        <v>1171</v>
      </c>
      <c r="F5" s="333"/>
      <c r="G5" s="43"/>
      <c r="H5" s="331"/>
      <c r="I5" s="331"/>
      <c r="J5" s="331"/>
      <c r="K5" s="331"/>
      <c r="L5" s="331"/>
      <c r="M5" s="331"/>
      <c r="N5" s="331"/>
      <c r="O5" s="331"/>
      <c r="P5" s="33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0</v>
      </c>
      <c r="F6" s="334"/>
      <c r="G6" s="43"/>
      <c r="H6" s="331"/>
      <c r="I6" s="331"/>
      <c r="J6" s="331"/>
      <c r="K6" s="331"/>
      <c r="L6" s="331"/>
      <c r="M6" s="331"/>
      <c r="N6" s="331"/>
      <c r="O6" s="331"/>
      <c r="P6" s="33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0</v>
      </c>
      <c r="F7" s="334"/>
      <c r="G7" s="43"/>
      <c r="H7" s="331"/>
      <c r="I7" s="331"/>
      <c r="J7" s="331"/>
      <c r="K7" s="331"/>
      <c r="L7" s="331"/>
      <c r="M7" s="331"/>
      <c r="N7" s="331"/>
      <c r="O7" s="331"/>
      <c r="P7" s="331"/>
      <c r="Q7" s="43"/>
      <c r="R7" s="43"/>
      <c r="S7" s="43"/>
      <c r="T7" s="43"/>
      <c r="U7" s="43"/>
      <c r="V7" s="43"/>
      <c r="X7" s="273"/>
      <c r="Y7" s="273" t="s">
        <v>2</v>
      </c>
      <c r="Z7" s="273"/>
      <c r="AA7" s="273"/>
      <c r="AB7" s="273"/>
      <c r="AC7" s="273"/>
    </row>
    <row r="8" spans="1:29" s="37" customFormat="1" ht="19.899999999999999" customHeight="1" x14ac:dyDescent="0.25">
      <c r="A8" s="43"/>
      <c r="B8" s="43"/>
      <c r="C8" s="329" t="s">
        <v>10</v>
      </c>
      <c r="D8" s="329"/>
      <c r="E8" s="335">
        <f>SUM(E6:E7)</f>
        <v>0</v>
      </c>
      <c r="F8" s="335"/>
      <c r="G8" s="43"/>
      <c r="H8" s="331"/>
      <c r="I8" s="331"/>
      <c r="J8" s="331"/>
      <c r="K8" s="331"/>
      <c r="L8" s="331"/>
      <c r="M8" s="331"/>
      <c r="N8" s="331"/>
      <c r="O8" s="331"/>
      <c r="P8" s="33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9"/>
      <c r="H14" s="339"/>
      <c r="I14" s="352"/>
      <c r="J14" s="353"/>
      <c r="K14" s="353"/>
      <c r="L14" s="353"/>
      <c r="M14" s="354"/>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9"/>
      <c r="H15" s="339"/>
      <c r="I15" s="355"/>
      <c r="J15" s="356"/>
      <c r="K15" s="356"/>
      <c r="L15" s="356"/>
      <c r="M15" s="357"/>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50"/>
      <c r="H16" s="350"/>
      <c r="I16" s="355"/>
      <c r="J16" s="356"/>
      <c r="K16" s="356"/>
      <c r="L16" s="356"/>
      <c r="M16" s="357"/>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50"/>
      <c r="H17" s="350"/>
      <c r="I17" s="355"/>
      <c r="J17" s="356"/>
      <c r="K17" s="356"/>
      <c r="L17" s="356"/>
      <c r="M17" s="357"/>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50"/>
      <c r="H18" s="350"/>
      <c r="I18" s="358"/>
      <c r="J18" s="359"/>
      <c r="K18" s="359"/>
      <c r="L18" s="359"/>
      <c r="M18" s="360"/>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27.5" customHeight="1" x14ac:dyDescent="0.25">
      <c r="A24" s="23"/>
      <c r="B24" s="50"/>
      <c r="C24" s="336" t="s">
        <v>62</v>
      </c>
      <c r="D24" s="336" t="s">
        <v>64</v>
      </c>
      <c r="E24" s="336" t="s">
        <v>75</v>
      </c>
      <c r="F24" s="336" t="s">
        <v>1231</v>
      </c>
      <c r="G24" s="336"/>
      <c r="H24" s="336"/>
      <c r="I24" s="336"/>
      <c r="J24" s="336"/>
      <c r="K24" s="336"/>
      <c r="L24" s="336" t="s">
        <v>1300</v>
      </c>
      <c r="M24" s="336" t="s">
        <v>1222</v>
      </c>
      <c r="N24" s="125" t="s">
        <v>1309</v>
      </c>
      <c r="O24" s="125" t="s">
        <v>79</v>
      </c>
      <c r="P24" s="125" t="s">
        <v>1159</v>
      </c>
      <c r="Q24" s="43"/>
      <c r="R24" s="43"/>
      <c r="S24" s="23"/>
      <c r="T24" s="23"/>
      <c r="U24" s="51"/>
      <c r="V24" s="23"/>
      <c r="X24" s="272"/>
      <c r="Y24" s="272"/>
      <c r="Z24" s="272"/>
      <c r="AA24" s="272"/>
      <c r="AB24" s="272"/>
      <c r="AC24" s="272"/>
    </row>
    <row r="25" spans="1:29" s="52" customFormat="1" ht="15.75" x14ac:dyDescent="0.25">
      <c r="A25" s="23"/>
      <c r="B25" s="50"/>
      <c r="C25" s="336"/>
      <c r="D25" s="351"/>
      <c r="E25" s="351"/>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51"/>
      <c r="M25" s="351"/>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185928.42666666664</v>
      </c>
      <c r="P26" s="97">
        <f>SUM(X26:AC26)</f>
        <v>0</v>
      </c>
      <c r="Q26" s="43"/>
      <c r="R26" s="43"/>
      <c r="S26" s="43"/>
      <c r="T26" s="43"/>
      <c r="U26" s="49"/>
      <c r="V26" s="43"/>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185928.42666666664</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185928.42666666664</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185928.42666666664</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185928.42666666664</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90"/>
      <c r="T31" s="90"/>
      <c r="U31" s="93"/>
      <c r="V31" s="9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32" customHeight="1" x14ac:dyDescent="0.25">
      <c r="A34" s="43"/>
      <c r="B34" s="48"/>
      <c r="C34" s="125" t="s">
        <v>62</v>
      </c>
      <c r="D34" s="125" t="s">
        <v>74</v>
      </c>
      <c r="E34" s="125" t="s">
        <v>1160</v>
      </c>
      <c r="F34" s="125" t="s">
        <v>1168</v>
      </c>
      <c r="G34" s="125" t="s">
        <v>1167</v>
      </c>
      <c r="H34" s="336" t="s">
        <v>1232</v>
      </c>
      <c r="I34" s="336"/>
      <c r="J34" s="336"/>
      <c r="K34" s="336"/>
      <c r="L34" s="336"/>
      <c r="M34" s="33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27.5" customHeight="1" x14ac:dyDescent="0.25">
      <c r="A48" s="23"/>
      <c r="B48" s="50"/>
      <c r="C48" s="336" t="s">
        <v>62</v>
      </c>
      <c r="D48" s="336" t="s">
        <v>64</v>
      </c>
      <c r="E48" s="336" t="s">
        <v>75</v>
      </c>
      <c r="F48" s="336" t="s">
        <v>1231</v>
      </c>
      <c r="G48" s="336"/>
      <c r="H48" s="336"/>
      <c r="I48" s="336"/>
      <c r="J48" s="336"/>
      <c r="K48" s="336"/>
      <c r="L48" s="336" t="s">
        <v>1300</v>
      </c>
      <c r="M48" s="336" t="s">
        <v>1222</v>
      </c>
      <c r="N48" s="125" t="s">
        <v>1309</v>
      </c>
      <c r="O48" s="125" t="s">
        <v>79</v>
      </c>
      <c r="P48" s="125" t="s">
        <v>1159</v>
      </c>
      <c r="Q48" s="43"/>
      <c r="R48" s="43"/>
      <c r="S48" s="23"/>
      <c r="T48" s="23"/>
      <c r="U48" s="51"/>
      <c r="V48" s="23"/>
      <c r="X48" s="272"/>
      <c r="Y48" s="272"/>
      <c r="Z48" s="272"/>
      <c r="AA48" s="272"/>
      <c r="AB48" s="272"/>
      <c r="AC48" s="272"/>
    </row>
    <row r="49" spans="1:29" s="52" customFormat="1" ht="15.75" x14ac:dyDescent="0.25">
      <c r="A49" s="23"/>
      <c r="B49" s="50"/>
      <c r="C49" s="336"/>
      <c r="D49" s="351"/>
      <c r="E49" s="351"/>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51"/>
      <c r="M49" s="351"/>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185928.42666666664</v>
      </c>
      <c r="P50" s="97">
        <f>SUM(X50:AC50)</f>
        <v>0</v>
      </c>
      <c r="Q50" s="43"/>
      <c r="R50" s="43"/>
      <c r="S50" s="43"/>
      <c r="T50" s="43"/>
      <c r="U50" s="49"/>
      <c r="V50" s="43"/>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185928.42666666664</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185928.42666666664</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185928.42666666664</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185928.42666666664</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32" customHeight="1" x14ac:dyDescent="0.25">
      <c r="A58" s="43"/>
      <c r="B58" s="48"/>
      <c r="C58" s="125" t="s">
        <v>62</v>
      </c>
      <c r="D58" s="125" t="s">
        <v>74</v>
      </c>
      <c r="E58" s="125" t="s">
        <v>1160</v>
      </c>
      <c r="F58" s="125" t="s">
        <v>1168</v>
      </c>
      <c r="G58" s="125" t="s">
        <v>1167</v>
      </c>
      <c r="H58" s="336" t="s">
        <v>1232</v>
      </c>
      <c r="I58" s="336"/>
      <c r="J58" s="336"/>
      <c r="K58" s="336"/>
      <c r="L58" s="336"/>
      <c r="M58" s="33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7.5" customHeight="1" x14ac:dyDescent="0.25">
      <c r="A72" s="23"/>
      <c r="B72" s="50"/>
      <c r="C72" s="336" t="s">
        <v>62</v>
      </c>
      <c r="D72" s="336" t="s">
        <v>64</v>
      </c>
      <c r="E72" s="336" t="s">
        <v>75</v>
      </c>
      <c r="F72" s="336" t="s">
        <v>1231</v>
      </c>
      <c r="G72" s="336"/>
      <c r="H72" s="336"/>
      <c r="I72" s="336"/>
      <c r="J72" s="336"/>
      <c r="K72" s="336"/>
      <c r="L72" s="336" t="s">
        <v>1300</v>
      </c>
      <c r="M72" s="336" t="s">
        <v>1222</v>
      </c>
      <c r="N72" s="125" t="s">
        <v>1309</v>
      </c>
      <c r="O72" s="125" t="s">
        <v>79</v>
      </c>
      <c r="P72" s="125" t="s">
        <v>1159</v>
      </c>
      <c r="Q72" s="43"/>
      <c r="R72" s="43"/>
      <c r="S72" s="23"/>
      <c r="T72" s="23"/>
      <c r="U72" s="51"/>
      <c r="V72" s="23"/>
      <c r="X72" s="272"/>
      <c r="Y72" s="272"/>
      <c r="Z72" s="272"/>
      <c r="AA72" s="272"/>
      <c r="AB72" s="272"/>
      <c r="AC72" s="272"/>
    </row>
    <row r="73" spans="1:29" s="52" customFormat="1" ht="15.75" x14ac:dyDescent="0.25">
      <c r="A73" s="23"/>
      <c r="B73" s="50"/>
      <c r="C73" s="336"/>
      <c r="D73" s="351"/>
      <c r="E73" s="351"/>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51"/>
      <c r="M73" s="351"/>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185928.42666666664</v>
      </c>
      <c r="P74" s="97">
        <f>SUM(X74:AC74)</f>
        <v>0</v>
      </c>
      <c r="Q74" s="43"/>
      <c r="R74" s="43"/>
      <c r="S74" s="43"/>
      <c r="T74" s="43"/>
      <c r="U74" s="49"/>
      <c r="V74" s="43"/>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185928.42666666664</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185928.42666666664</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185928.42666666664</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185928.42666666664</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32" customHeight="1" x14ac:dyDescent="0.25">
      <c r="A82" s="43"/>
      <c r="B82" s="48"/>
      <c r="C82" s="125" t="s">
        <v>62</v>
      </c>
      <c r="D82" s="125" t="s">
        <v>74</v>
      </c>
      <c r="E82" s="125" t="s">
        <v>1160</v>
      </c>
      <c r="F82" s="125" t="s">
        <v>1168</v>
      </c>
      <c r="G82" s="125" t="s">
        <v>1167</v>
      </c>
      <c r="H82" s="336" t="s">
        <v>1232</v>
      </c>
      <c r="I82" s="336"/>
      <c r="J82" s="336"/>
      <c r="K82" s="336"/>
      <c r="L82" s="336"/>
      <c r="M82" s="33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7.5" customHeight="1" x14ac:dyDescent="0.25">
      <c r="A96" s="23"/>
      <c r="B96" s="50"/>
      <c r="C96" s="336" t="s">
        <v>62</v>
      </c>
      <c r="D96" s="336" t="s">
        <v>64</v>
      </c>
      <c r="E96" s="336" t="s">
        <v>75</v>
      </c>
      <c r="F96" s="336" t="s">
        <v>1231</v>
      </c>
      <c r="G96" s="336"/>
      <c r="H96" s="336"/>
      <c r="I96" s="336"/>
      <c r="J96" s="336"/>
      <c r="K96" s="336"/>
      <c r="L96" s="336" t="s">
        <v>1300</v>
      </c>
      <c r="M96" s="336" t="s">
        <v>1222</v>
      </c>
      <c r="N96" s="125" t="s">
        <v>1309</v>
      </c>
      <c r="O96" s="125" t="s">
        <v>79</v>
      </c>
      <c r="P96" s="125" t="s">
        <v>1159</v>
      </c>
      <c r="Q96" s="43"/>
      <c r="R96" s="43"/>
      <c r="S96" s="23"/>
      <c r="T96" s="23"/>
      <c r="U96" s="51"/>
      <c r="V96" s="23"/>
      <c r="X96" s="272"/>
      <c r="Y96" s="272"/>
      <c r="Z96" s="272"/>
      <c r="AA96" s="272"/>
      <c r="AB96" s="272"/>
      <c r="AC96" s="272"/>
    </row>
    <row r="97" spans="1:29" s="52" customFormat="1" ht="15.75" x14ac:dyDescent="0.25">
      <c r="A97" s="23"/>
      <c r="B97" s="50"/>
      <c r="C97" s="336"/>
      <c r="D97" s="351"/>
      <c r="E97" s="351"/>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51"/>
      <c r="M97" s="351"/>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185928.42666666664</v>
      </c>
      <c r="P98" s="97">
        <f>SUM(X98:AC98)</f>
        <v>0</v>
      </c>
      <c r="Q98" s="43"/>
      <c r="R98" s="43"/>
      <c r="S98" s="43"/>
      <c r="T98" s="43"/>
      <c r="U98" s="49"/>
      <c r="V98" s="43"/>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185928.42666666664</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185928.42666666664</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185928.42666666664</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185928.42666666664</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32" customHeight="1" x14ac:dyDescent="0.25">
      <c r="A106" s="43"/>
      <c r="B106" s="48"/>
      <c r="C106" s="125" t="s">
        <v>62</v>
      </c>
      <c r="D106" s="125" t="s">
        <v>74</v>
      </c>
      <c r="E106" s="125" t="s">
        <v>1160</v>
      </c>
      <c r="F106" s="125" t="s">
        <v>1168</v>
      </c>
      <c r="G106" s="125" t="s">
        <v>1167</v>
      </c>
      <c r="H106" s="336" t="s">
        <v>1232</v>
      </c>
      <c r="I106" s="336"/>
      <c r="J106" s="336"/>
      <c r="K106" s="336"/>
      <c r="L106" s="336"/>
      <c r="M106" s="33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27.5" customHeight="1" x14ac:dyDescent="0.25">
      <c r="A120" s="23"/>
      <c r="B120" s="50"/>
      <c r="C120" s="336" t="s">
        <v>62</v>
      </c>
      <c r="D120" s="336" t="s">
        <v>64</v>
      </c>
      <c r="E120" s="336" t="s">
        <v>75</v>
      </c>
      <c r="F120" s="336" t="s">
        <v>1231</v>
      </c>
      <c r="G120" s="336"/>
      <c r="H120" s="336"/>
      <c r="I120" s="336"/>
      <c r="J120" s="336"/>
      <c r="K120" s="336"/>
      <c r="L120" s="336" t="s">
        <v>1300</v>
      </c>
      <c r="M120" s="33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15.75" x14ac:dyDescent="0.25">
      <c r="A121" s="23"/>
      <c r="B121" s="50"/>
      <c r="C121" s="336"/>
      <c r="D121" s="351"/>
      <c r="E121" s="351"/>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51"/>
      <c r="M121" s="351"/>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185928.42666666664</v>
      </c>
      <c r="P122" s="97">
        <f>SUM(X122:AC122)</f>
        <v>0</v>
      </c>
      <c r="Q122" s="43"/>
      <c r="R122" s="43"/>
      <c r="S122" s="43"/>
      <c r="T122" s="43"/>
      <c r="U122" s="49"/>
      <c r="V122" s="43"/>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185928.42666666664</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185928.42666666664</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185928.42666666664</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185928.42666666664</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32" customHeight="1" x14ac:dyDescent="0.25">
      <c r="A130" s="43"/>
      <c r="B130" s="48"/>
      <c r="C130" s="125" t="s">
        <v>62</v>
      </c>
      <c r="D130" s="125" t="s">
        <v>74</v>
      </c>
      <c r="E130" s="125" t="s">
        <v>1160</v>
      </c>
      <c r="F130" s="125" t="s">
        <v>1168</v>
      </c>
      <c r="G130" s="125" t="s">
        <v>1167</v>
      </c>
      <c r="H130" s="336" t="s">
        <v>1232</v>
      </c>
      <c r="I130" s="336"/>
      <c r="J130" s="336"/>
      <c r="K130" s="336"/>
      <c r="L130" s="336"/>
      <c r="M130" s="33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pageMargins left="0.7" right="0.7" top="0.75" bottom="0.75" header="0.3" footer="0.3"/>
  <pageSetup paperSize="9" scale="21"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28" t="s">
        <v>1175</v>
      </c>
      <c r="D3" s="328"/>
      <c r="E3" s="328"/>
      <c r="F3" s="328"/>
      <c r="G3" s="328"/>
      <c r="H3" s="328"/>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1"/>
      <c r="K5" s="361"/>
      <c r="L5" s="361"/>
      <c r="M5" s="361"/>
      <c r="N5" s="361"/>
      <c r="O5" s="361"/>
      <c r="P5" s="361"/>
      <c r="Q5" s="361"/>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1"/>
      <c r="K6" s="361"/>
      <c r="L6" s="361"/>
      <c r="M6" s="361"/>
      <c r="N6" s="361"/>
      <c r="O6" s="361"/>
      <c r="P6" s="361"/>
      <c r="Q6" s="361"/>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1"/>
      <c r="K7" s="361"/>
      <c r="L7" s="361"/>
      <c r="M7" s="361"/>
      <c r="N7" s="361"/>
      <c r="O7" s="361"/>
      <c r="P7" s="361"/>
      <c r="Q7" s="361"/>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1"/>
      <c r="K8" s="361"/>
      <c r="L8" s="361"/>
      <c r="M8" s="361"/>
      <c r="N8" s="361"/>
      <c r="O8" s="361"/>
      <c r="P8" s="361"/>
      <c r="Q8" s="361"/>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1"/>
      <c r="K9" s="361"/>
      <c r="L9" s="361"/>
      <c r="M9" s="361"/>
      <c r="N9" s="361"/>
      <c r="O9" s="361"/>
      <c r="P9" s="361"/>
      <c r="Q9" s="361"/>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1"/>
      <c r="K10" s="361"/>
      <c r="L10" s="361"/>
      <c r="M10" s="361"/>
      <c r="N10" s="361"/>
      <c r="O10" s="361"/>
      <c r="P10" s="361"/>
      <c r="Q10" s="361"/>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62" t="s">
        <v>96</v>
      </c>
      <c r="D11" s="362"/>
      <c r="E11" s="259">
        <f>IFERROR(VLOOKUP("Ошибка: не заполнен параметр в п.4.1",E6:E10,1,0),SUM(E6:E10))</f>
        <v>0</v>
      </c>
      <c r="F11" s="259">
        <f>IFERROR(VLOOKUP("Ошибка: не заполнен параметр в п.4.1",F6:F10,1,0),SUM(F6:F10))</f>
        <v>0</v>
      </c>
      <c r="G11" s="90"/>
      <c r="H11" s="90"/>
      <c r="I11" s="90"/>
      <c r="J11" s="361"/>
      <c r="K11" s="361"/>
      <c r="L11" s="361"/>
      <c r="M11" s="361"/>
      <c r="N11" s="361"/>
      <c r="O11" s="361"/>
      <c r="P11" s="361"/>
      <c r="Q11" s="361"/>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28" t="s">
        <v>87</v>
      </c>
      <c r="D12" s="328"/>
      <c r="E12" s="328"/>
      <c r="F12" s="328"/>
      <c r="G12" s="328"/>
      <c r="H12" s="328"/>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6" t="s">
        <v>62</v>
      </c>
      <c r="D17" s="336" t="s">
        <v>84</v>
      </c>
      <c r="E17" s="336" t="s">
        <v>15</v>
      </c>
      <c r="F17" s="336" t="s">
        <v>85</v>
      </c>
      <c r="G17" s="363" t="s">
        <v>1302</v>
      </c>
      <c r="H17" s="365" t="s">
        <v>32</v>
      </c>
      <c r="I17" s="366"/>
      <c r="J17" s="366"/>
      <c r="K17" s="366"/>
      <c r="L17" s="366"/>
      <c r="M17" s="366"/>
      <c r="N17" s="366"/>
      <c r="O17" s="367"/>
      <c r="P17" s="43"/>
      <c r="Q17" s="43"/>
      <c r="R17" s="43"/>
      <c r="S17" s="43"/>
      <c r="T17" s="43"/>
      <c r="U17" s="43"/>
    </row>
    <row r="18" spans="1:40" ht="126" customHeight="1" x14ac:dyDescent="0.25">
      <c r="A18" s="43"/>
      <c r="B18" s="43"/>
      <c r="C18" s="336"/>
      <c r="D18" s="336"/>
      <c r="E18" s="336"/>
      <c r="F18" s="336"/>
      <c r="G18" s="364"/>
      <c r="H18" s="77" t="s">
        <v>89</v>
      </c>
      <c r="I18" s="77" t="s">
        <v>1303</v>
      </c>
      <c r="J18" s="77" t="s">
        <v>1238</v>
      </c>
      <c r="K18" s="77" t="s">
        <v>1304</v>
      </c>
      <c r="L18" s="77" t="s">
        <v>88</v>
      </c>
      <c r="M18" s="77" t="s">
        <v>90</v>
      </c>
      <c r="N18" s="368" t="s">
        <v>91</v>
      </c>
      <c r="O18" s="369"/>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75"/>
      <c r="O19" s="376"/>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75"/>
      <c r="O20" s="376"/>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75"/>
      <c r="O21" s="376"/>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75"/>
      <c r="O22" s="376"/>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77"/>
      <c r="O23" s="378"/>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6" t="s">
        <v>62</v>
      </c>
      <c r="D28" s="336" t="s">
        <v>94</v>
      </c>
      <c r="E28" s="370" t="s">
        <v>1176</v>
      </c>
      <c r="F28" s="371"/>
      <c r="G28" s="372"/>
      <c r="H28" s="373" t="s">
        <v>1239</v>
      </c>
      <c r="I28" s="336" t="s">
        <v>1305</v>
      </c>
      <c r="J28" s="336" t="s">
        <v>1240</v>
      </c>
      <c r="K28" s="336"/>
      <c r="L28" s="336"/>
      <c r="M28" s="336"/>
      <c r="N28" s="336"/>
      <c r="O28" s="336"/>
      <c r="P28" s="336" t="s">
        <v>1306</v>
      </c>
      <c r="Q28" s="286" t="s">
        <v>1236</v>
      </c>
      <c r="R28" s="287"/>
      <c r="S28" s="373" t="s">
        <v>1241</v>
      </c>
      <c r="T28" s="336" t="s">
        <v>1271</v>
      </c>
      <c r="U28" s="43"/>
      <c r="W28" s="293" t="s">
        <v>1246</v>
      </c>
      <c r="AC28" s="293" t="s">
        <v>1247</v>
      </c>
      <c r="AI28" s="293" t="s">
        <v>1248</v>
      </c>
    </row>
    <row r="29" spans="1:40" s="61" customFormat="1" ht="94.5" x14ac:dyDescent="0.25">
      <c r="A29" s="60"/>
      <c r="B29" s="60"/>
      <c r="C29" s="336"/>
      <c r="D29" s="336"/>
      <c r="E29" s="288" t="s">
        <v>109</v>
      </c>
      <c r="F29" s="289" t="s">
        <v>1243</v>
      </c>
      <c r="G29" s="290" t="s">
        <v>1244</v>
      </c>
      <c r="H29" s="374"/>
      <c r="I29" s="336"/>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6"/>
      <c r="Q29" s="79" t="s">
        <v>92</v>
      </c>
      <c r="R29" s="78" t="s">
        <v>93</v>
      </c>
      <c r="S29" s="374"/>
      <c r="T29" s="351"/>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6" t="s">
        <v>62</v>
      </c>
      <c r="D40" s="336" t="s">
        <v>94</v>
      </c>
      <c r="E40" s="370" t="s">
        <v>1176</v>
      </c>
      <c r="F40" s="371"/>
      <c r="G40" s="372"/>
      <c r="H40" s="373" t="s">
        <v>1239</v>
      </c>
      <c r="I40" s="336" t="s">
        <v>1305</v>
      </c>
      <c r="J40" s="336" t="s">
        <v>1240</v>
      </c>
      <c r="K40" s="336"/>
      <c r="L40" s="336"/>
      <c r="M40" s="336"/>
      <c r="N40" s="336"/>
      <c r="O40" s="336"/>
      <c r="P40" s="336" t="s">
        <v>1306</v>
      </c>
      <c r="Q40" s="286" t="s">
        <v>1236</v>
      </c>
      <c r="R40" s="287"/>
      <c r="S40" s="373" t="s">
        <v>1241</v>
      </c>
      <c r="T40" s="336" t="s">
        <v>1271</v>
      </c>
      <c r="U40" s="43"/>
      <c r="W40" s="293" t="s">
        <v>1246</v>
      </c>
      <c r="AC40" s="293" t="s">
        <v>1247</v>
      </c>
      <c r="AI40" s="293" t="s">
        <v>1248</v>
      </c>
    </row>
    <row r="41" spans="1:40" s="61" customFormat="1" ht="94.5" x14ac:dyDescent="0.25">
      <c r="A41" s="60"/>
      <c r="B41" s="60"/>
      <c r="C41" s="336"/>
      <c r="D41" s="336"/>
      <c r="E41" s="288" t="s">
        <v>109</v>
      </c>
      <c r="F41" s="289" t="s">
        <v>1243</v>
      </c>
      <c r="G41" s="290" t="s">
        <v>1244</v>
      </c>
      <c r="H41" s="374"/>
      <c r="I41" s="336"/>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6"/>
      <c r="Q41" s="79" t="s">
        <v>92</v>
      </c>
      <c r="R41" s="78" t="s">
        <v>93</v>
      </c>
      <c r="S41" s="374"/>
      <c r="T41" s="351"/>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6" t="s">
        <v>62</v>
      </c>
      <c r="D52" s="336" t="s">
        <v>94</v>
      </c>
      <c r="E52" s="370" t="s">
        <v>1176</v>
      </c>
      <c r="F52" s="371"/>
      <c r="G52" s="372"/>
      <c r="H52" s="373" t="s">
        <v>1239</v>
      </c>
      <c r="I52" s="336" t="s">
        <v>1305</v>
      </c>
      <c r="J52" s="336" t="s">
        <v>1240</v>
      </c>
      <c r="K52" s="336"/>
      <c r="L52" s="336"/>
      <c r="M52" s="336"/>
      <c r="N52" s="336"/>
      <c r="O52" s="336"/>
      <c r="P52" s="336" t="s">
        <v>1306</v>
      </c>
      <c r="Q52" s="286" t="s">
        <v>1236</v>
      </c>
      <c r="R52" s="287"/>
      <c r="S52" s="373" t="s">
        <v>1241</v>
      </c>
      <c r="T52" s="336"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6"/>
      <c r="D53" s="336"/>
      <c r="E53" s="288" t="s">
        <v>109</v>
      </c>
      <c r="F53" s="289" t="s">
        <v>1243</v>
      </c>
      <c r="G53" s="290" t="s">
        <v>1244</v>
      </c>
      <c r="H53" s="374"/>
      <c r="I53" s="336"/>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6"/>
      <c r="Q53" s="79" t="s">
        <v>92</v>
      </c>
      <c r="R53" s="78" t="s">
        <v>93</v>
      </c>
      <c r="S53" s="374"/>
      <c r="T53" s="351"/>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6" t="s">
        <v>62</v>
      </c>
      <c r="D64" s="336" t="s">
        <v>94</v>
      </c>
      <c r="E64" s="370" t="s">
        <v>1176</v>
      </c>
      <c r="F64" s="371"/>
      <c r="G64" s="372"/>
      <c r="H64" s="373" t="s">
        <v>1239</v>
      </c>
      <c r="I64" s="336" t="s">
        <v>1305</v>
      </c>
      <c r="J64" s="336" t="s">
        <v>1240</v>
      </c>
      <c r="K64" s="336"/>
      <c r="L64" s="336"/>
      <c r="M64" s="336"/>
      <c r="N64" s="336"/>
      <c r="O64" s="336"/>
      <c r="P64" s="336" t="s">
        <v>1306</v>
      </c>
      <c r="Q64" s="286" t="s">
        <v>1236</v>
      </c>
      <c r="R64" s="287"/>
      <c r="S64" s="373" t="s">
        <v>1241</v>
      </c>
      <c r="T64" s="336"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6"/>
      <c r="D65" s="336"/>
      <c r="E65" s="288" t="s">
        <v>109</v>
      </c>
      <c r="F65" s="289" t="s">
        <v>1243</v>
      </c>
      <c r="G65" s="290" t="s">
        <v>1244</v>
      </c>
      <c r="H65" s="374"/>
      <c r="I65" s="336"/>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6"/>
      <c r="Q65" s="79" t="s">
        <v>92</v>
      </c>
      <c r="R65" s="78" t="s">
        <v>93</v>
      </c>
      <c r="S65" s="374"/>
      <c r="T65" s="351"/>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6" t="s">
        <v>62</v>
      </c>
      <c r="D76" s="336" t="s">
        <v>94</v>
      </c>
      <c r="E76" s="370" t="s">
        <v>1176</v>
      </c>
      <c r="F76" s="371"/>
      <c r="G76" s="372"/>
      <c r="H76" s="373" t="s">
        <v>1239</v>
      </c>
      <c r="I76" s="336" t="s">
        <v>1305</v>
      </c>
      <c r="J76" s="336" t="s">
        <v>1240</v>
      </c>
      <c r="K76" s="336"/>
      <c r="L76" s="336"/>
      <c r="M76" s="336"/>
      <c r="N76" s="336"/>
      <c r="O76" s="336"/>
      <c r="P76" s="336" t="s">
        <v>1306</v>
      </c>
      <c r="Q76" s="286" t="s">
        <v>1236</v>
      </c>
      <c r="R76" s="287"/>
      <c r="S76" s="373" t="s">
        <v>1241</v>
      </c>
      <c r="T76" s="336"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6"/>
      <c r="D77" s="336"/>
      <c r="E77" s="288" t="s">
        <v>109</v>
      </c>
      <c r="F77" s="289" t="s">
        <v>1243</v>
      </c>
      <c r="G77" s="290" t="s">
        <v>1244</v>
      </c>
      <c r="H77" s="374"/>
      <c r="I77" s="336"/>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6"/>
      <c r="Q77" s="79" t="s">
        <v>92</v>
      </c>
      <c r="R77" s="78" t="s">
        <v>93</v>
      </c>
      <c r="S77" s="374"/>
      <c r="T77" s="351"/>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11856471.3456</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11765845.324130768</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12708877.826859849</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13642090.725686168</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14643829.447673304</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15719125.844015958</v>
      </c>
      <c r="J5" s="41">
        <f>SUM(D5:I5)</f>
        <v>80336240.513966054</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11856471.3456</v>
      </c>
      <c r="E9" s="41">
        <f t="shared" ref="E9:I9" si="1">SUM(E5:E7)</f>
        <v>11765845.324130768</v>
      </c>
      <c r="F9" s="41">
        <f t="shared" si="1"/>
        <v>12708877.826859849</v>
      </c>
      <c r="G9" s="41">
        <f t="shared" si="1"/>
        <v>13642090.725686168</v>
      </c>
      <c r="H9" s="41">
        <f t="shared" si="1"/>
        <v>14643829.447673304</v>
      </c>
      <c r="I9" s="41">
        <f t="shared" si="1"/>
        <v>15719125.844015958</v>
      </c>
      <c r="J9" s="41">
        <f t="shared" si="0"/>
        <v>80336240.513966054</v>
      </c>
      <c r="K9" s="82" t="s">
        <v>0</v>
      </c>
      <c r="L9" s="12"/>
      <c r="M9" s="12"/>
    </row>
    <row r="10" spans="1:13" ht="40.15" customHeight="1" x14ac:dyDescent="0.25">
      <c r="A10" s="12"/>
      <c r="B10" s="87">
        <v>6</v>
      </c>
      <c r="C10" s="85" t="s">
        <v>36</v>
      </c>
      <c r="D10" s="83">
        <f>'Шаг 1. Основные исходные данные'!$E$9</f>
        <v>9.8000000000000007</v>
      </c>
      <c r="E10" s="83">
        <f>'Шаг 1. Основные исходные данные'!$E$9</f>
        <v>9.8000000000000007</v>
      </c>
      <c r="F10" s="83">
        <f>'Шаг 1. Основные исходные данные'!$E$9</f>
        <v>9.8000000000000007</v>
      </c>
      <c r="G10" s="83">
        <f>'Шаг 1. Основные исходные данные'!$E$9</f>
        <v>9.8000000000000007</v>
      </c>
      <c r="H10" s="83">
        <f>'Шаг 1. Основные исходные данные'!$E$9</f>
        <v>9.8000000000000007</v>
      </c>
      <c r="I10" s="83">
        <f>'Шаг 1. Основные исходные данные'!$E$9</f>
        <v>9.8000000000000007</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1.0980000000000001</v>
      </c>
      <c r="F11" s="83">
        <f t="shared" si="2"/>
        <v>1.2056040000000001</v>
      </c>
      <c r="G11" s="83">
        <f t="shared" si="2"/>
        <v>1.3237531920000003</v>
      </c>
      <c r="H11" s="83">
        <f t="shared" si="2"/>
        <v>1.4534810048160003</v>
      </c>
      <c r="I11" s="83">
        <f t="shared" si="2"/>
        <v>1.5959221432879684</v>
      </c>
      <c r="J11" s="83" t="s">
        <v>73</v>
      </c>
      <c r="K11" s="82" t="s">
        <v>73</v>
      </c>
      <c r="L11" s="12"/>
      <c r="M11" s="12"/>
    </row>
    <row r="12" spans="1:13" ht="40.15" customHeight="1" x14ac:dyDescent="0.25">
      <c r="A12" s="12"/>
      <c r="B12" s="34">
        <v>8</v>
      </c>
      <c r="C12" s="86" t="s">
        <v>40</v>
      </c>
      <c r="D12" s="42">
        <f>SUM(D5:D7)*D11*(1-C30)*(D10/100)</f>
        <v>1161934.1918688</v>
      </c>
      <c r="E12" s="42">
        <f>SUM(E5:E7,D8)*E11*(1-D30)*(E10/100)</f>
        <v>1266052.0202577673</v>
      </c>
      <c r="F12" s="42">
        <f>SUM(F5:F7,E8)*F11*(1-E30)*(F10/100)</f>
        <v>1501543.6464702073</v>
      </c>
      <c r="G12" s="42">
        <f>SUM(G5:G7,F8)*G11*(1-F30)*(G10/100)</f>
        <v>1769758.5920807053</v>
      </c>
      <c r="H12" s="42">
        <f>SUM(H5:H7,G8)*H11*(1-G30)*(H10/100)</f>
        <v>2085883.7381159165</v>
      </c>
      <c r="I12" s="42">
        <f>SUM(I5:I7,H8)*I11*(1-H30)*(I10/100)</f>
        <v>2458477.0987443342</v>
      </c>
      <c r="J12" s="42">
        <f>SUM(D12:I12)</f>
        <v>10243649.287537731</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workbookViewId="0">
      <selection activeCell="D4" sqref="D4"/>
    </sheetView>
  </sheetViews>
  <sheetFormatPr defaultRowHeight="15" x14ac:dyDescent="0.25"/>
  <cols>
    <col min="2" max="2" width="18.28515625" customWidth="1"/>
    <col min="3" max="3" width="20.85546875" customWidth="1"/>
    <col min="4" max="4" width="16.8554687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4" width="15.5703125" customWidth="1"/>
    <col min="15" max="15" width="20.42578125" customWidth="1"/>
  </cols>
  <sheetData>
    <row r="1" spans="1:15" ht="63.75" customHeight="1" x14ac:dyDescent="0.25">
      <c r="A1" s="382" t="s">
        <v>1289</v>
      </c>
      <c r="B1" s="382" t="s">
        <v>1290</v>
      </c>
      <c r="C1" s="382" t="s">
        <v>1294</v>
      </c>
      <c r="D1" s="382" t="s">
        <v>116</v>
      </c>
      <c r="E1" s="382"/>
      <c r="F1" s="382" t="s">
        <v>117</v>
      </c>
      <c r="G1" s="382"/>
      <c r="H1" s="382" t="s">
        <v>1185</v>
      </c>
      <c r="I1" s="382" t="s">
        <v>1186</v>
      </c>
      <c r="J1" s="382" t="s">
        <v>1264</v>
      </c>
      <c r="K1" s="382"/>
      <c r="L1" s="382" t="s">
        <v>1188</v>
      </c>
      <c r="M1" s="382"/>
      <c r="N1" s="382" t="s">
        <v>1274</v>
      </c>
      <c r="O1" s="382"/>
    </row>
    <row r="2" spans="1:15" ht="126" x14ac:dyDescent="0.25">
      <c r="A2" s="382"/>
      <c r="B2" s="382"/>
      <c r="C2" s="382"/>
      <c r="D2" s="266" t="s">
        <v>1190</v>
      </c>
      <c r="E2" s="266" t="s">
        <v>1191</v>
      </c>
      <c r="F2" s="266" t="s">
        <v>1190</v>
      </c>
      <c r="G2" s="266" t="s">
        <v>1191</v>
      </c>
      <c r="H2" s="382"/>
      <c r="I2" s="382"/>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41.75" x14ac:dyDescent="0.25">
      <c r="A4" s="266">
        <v>1</v>
      </c>
      <c r="B4" s="305" t="s">
        <v>1316</v>
      </c>
      <c r="C4" s="305">
        <v>22</v>
      </c>
      <c r="D4" s="306">
        <f>'Шаг 2. Информационные'!E6</f>
        <v>80336240.513966054</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10243649.287537731</v>
      </c>
      <c r="J4" s="306">
        <f>SUM('Шаг 5. Альтернативные'!D5:D8)</f>
        <v>11856471.3456</v>
      </c>
      <c r="K4" s="306">
        <f>SUM(D4:H4)</f>
        <v>80336240.513966054</v>
      </c>
      <c r="L4" s="266" t="s">
        <v>1317</v>
      </c>
      <c r="M4" s="305"/>
      <c r="N4" s="266" t="s">
        <v>1318</v>
      </c>
      <c r="O4" s="305" t="s">
        <v>1323</v>
      </c>
    </row>
    <row r="5" spans="1:15" ht="15.75" x14ac:dyDescent="0.25">
      <c r="A5" s="379" t="s">
        <v>1267</v>
      </c>
      <c r="B5" s="379"/>
      <c r="C5" s="379"/>
      <c r="D5" s="380">
        <f>K4</f>
        <v>80336240.513966054</v>
      </c>
      <c r="E5" s="381"/>
      <c r="F5" s="381"/>
      <c r="G5" s="381"/>
      <c r="H5" s="381"/>
      <c r="I5" s="381"/>
      <c r="J5" s="381"/>
      <c r="K5" s="381"/>
      <c r="L5" s="382" t="s">
        <v>73</v>
      </c>
      <c r="M5" s="382"/>
      <c r="N5" s="382"/>
      <c r="O5" s="382"/>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E36" sqref="E36"/>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6" t="s">
        <v>136</v>
      </c>
      <c r="B1" s="386"/>
      <c r="C1" s="386"/>
      <c r="D1" s="386"/>
      <c r="E1" s="386"/>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7"/>
      <c r="D7" s="387"/>
      <c r="E7" s="388"/>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7"/>
      <c r="D15" s="387"/>
      <c r="E15" s="388"/>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9"/>
      <c r="D25" s="389"/>
      <c r="E25" s="390"/>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9"/>
      <c r="D31" s="389"/>
      <c r="E31" s="390"/>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83"/>
      <c r="D37" s="384"/>
      <c r="E37" s="385"/>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КОРНЕЕВА МАРИЯ ВЯЧЕСЛАВОВНА</cp:lastModifiedBy>
  <dcterms:created xsi:type="dcterms:W3CDTF">2023-07-24T21:56:23Z</dcterms:created>
  <dcterms:modified xsi:type="dcterms:W3CDTF">2026-04-07T08:44:56Z</dcterms:modified>
</cp:coreProperties>
</file>